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8140" windowHeight="18740" tabRatio="500" activeTab="1"/>
  </bookViews>
  <sheets>
    <sheet name="Foglio1" sheetId="1" r:id="rId1"/>
    <sheet name="Foglio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" i="2" l="1"/>
  <c r="X3" i="2"/>
  <c r="AD3" i="2"/>
  <c r="AC3" i="2"/>
  <c r="AF3" i="2"/>
  <c r="AE3" i="2"/>
  <c r="AA3" i="2"/>
  <c r="Z3" i="2"/>
  <c r="T3" i="2"/>
  <c r="S3" i="2"/>
  <c r="V3" i="2"/>
  <c r="U3" i="2"/>
  <c r="Q4" i="2"/>
  <c r="Q5" i="2"/>
  <c r="Q6" i="2"/>
  <c r="Q7" i="2"/>
  <c r="Q8" i="2"/>
  <c r="Q9" i="2"/>
  <c r="P4" i="2"/>
  <c r="P5" i="2"/>
  <c r="P6" i="2"/>
  <c r="P7" i="2"/>
  <c r="M4" i="2"/>
  <c r="M5" i="2"/>
  <c r="M6" i="2"/>
  <c r="M7" i="2"/>
  <c r="M8" i="2"/>
  <c r="M9" i="2"/>
  <c r="M10" i="2"/>
  <c r="J4" i="2"/>
  <c r="J5" i="2"/>
  <c r="J6" i="2"/>
  <c r="J7" i="2"/>
  <c r="J8" i="2"/>
  <c r="J9" i="2"/>
  <c r="J10" i="2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5" i="1"/>
  <c r="E6" i="1"/>
  <c r="E5" i="1"/>
  <c r="E7" i="1"/>
  <c r="E8" i="1"/>
  <c r="E9" i="1"/>
  <c r="E10" i="1"/>
  <c r="E11" i="1"/>
  <c r="E12" i="1"/>
  <c r="E13" i="1"/>
  <c r="E14" i="1"/>
  <c r="E56" i="1"/>
  <c r="D56" i="1"/>
  <c r="A53" i="1"/>
  <c r="A54" i="1"/>
  <c r="A55" i="1"/>
  <c r="A56" i="1"/>
  <c r="E55" i="1"/>
  <c r="D55" i="1"/>
  <c r="E54" i="1"/>
  <c r="D54" i="1"/>
  <c r="E53" i="1"/>
  <c r="D53" i="1"/>
  <c r="E52" i="1"/>
  <c r="D52" i="1"/>
  <c r="E49" i="1"/>
  <c r="D49" i="1"/>
  <c r="A43" i="1"/>
  <c r="A44" i="1"/>
  <c r="A45" i="1"/>
  <c r="A46" i="1"/>
  <c r="A47" i="1"/>
  <c r="A48" i="1"/>
  <c r="A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E32" i="1"/>
  <c r="D32" i="1"/>
  <c r="A38" i="1"/>
  <c r="A39" i="1"/>
  <c r="A37" i="1"/>
  <c r="A34" i="1"/>
  <c r="A35" i="1"/>
  <c r="A36" i="1"/>
  <c r="A3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  <c r="D26" i="1"/>
  <c r="H26" i="1"/>
  <c r="I26" i="1"/>
  <c r="L26" i="1"/>
  <c r="M26" i="1"/>
  <c r="D27" i="1"/>
  <c r="H27" i="1"/>
  <c r="I27" i="1"/>
  <c r="L27" i="1"/>
  <c r="M27" i="1"/>
  <c r="D28" i="1"/>
  <c r="H28" i="1"/>
  <c r="I28" i="1"/>
  <c r="L28" i="1"/>
  <c r="M28" i="1"/>
  <c r="D29" i="1"/>
  <c r="H29" i="1"/>
  <c r="I29" i="1"/>
  <c r="L29" i="1"/>
  <c r="M29" i="1"/>
  <c r="A29" i="1"/>
  <c r="A26" i="1"/>
  <c r="A27" i="1"/>
  <c r="A28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M4" i="1"/>
  <c r="L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I4" i="1"/>
  <c r="H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<sst xmlns="http://schemas.openxmlformats.org/spreadsheetml/2006/main" count="68" uniqueCount="17">
  <si>
    <r>
      <t>[A]</t>
    </r>
    <r>
      <rPr>
        <vertAlign val="subscript"/>
        <sz val="12"/>
        <color theme="1"/>
        <rFont val="Arial"/>
      </rPr>
      <t>t</t>
    </r>
  </si>
  <si>
    <r>
      <t>1/[A]</t>
    </r>
    <r>
      <rPr>
        <vertAlign val="subscript"/>
        <sz val="12"/>
        <color theme="1"/>
        <rFont val="Arial"/>
      </rPr>
      <t>t</t>
    </r>
  </si>
  <si>
    <r>
      <t>ln[A]</t>
    </r>
    <r>
      <rPr>
        <vertAlign val="subscript"/>
        <sz val="12"/>
        <color theme="1"/>
        <rFont val="Arial"/>
      </rPr>
      <t>t</t>
    </r>
  </si>
  <si>
    <t>simulazioni</t>
  </si>
  <si>
    <t>data 1</t>
  </si>
  <si>
    <t>t/min</t>
  </si>
  <si>
    <t>data 2</t>
  </si>
  <si>
    <t>data 3</t>
  </si>
  <si>
    <t>serie 1</t>
  </si>
  <si>
    <t>serie 2</t>
  </si>
  <si>
    <t>serie 3</t>
  </si>
  <si>
    <t>serie 4</t>
  </si>
  <si>
    <t>serie 5</t>
  </si>
  <si>
    <t>serie 6</t>
  </si>
  <si>
    <t>copia la serie</t>
  </si>
  <si>
    <t>trascina dalla cella V4</t>
  </si>
  <si>
    <t>trascina dalla cella 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</si>
</sst>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vertAlign val="subscript"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7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2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66" fontId="1" fillId="6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" fontId="1" fillId="9" borderId="0" xfId="0" applyNumberFormat="1" applyFont="1" applyFill="1" applyAlignment="1">
      <alignment horizontal="center"/>
    </xf>
    <xf numFmtId="166" fontId="1" fillId="10" borderId="0" xfId="0" applyNumberFormat="1" applyFont="1" applyFill="1" applyAlignment="1">
      <alignment horizontal="center"/>
    </xf>
  </cellXfs>
  <cellStyles count="7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tx>
            <c:v>zero order</c:v>
          </c:tx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Foglio1!$C$4:$C$29</c:f>
              <c:numCache>
                <c:formatCode>0.00000</c:formatCode>
                <c:ptCount val="26"/>
                <c:pt idx="0">
                  <c:v>0.1</c:v>
                </c:pt>
                <c:pt idx="1">
                  <c:v>0.0941764533584249</c:v>
                </c:pt>
                <c:pt idx="2">
                  <c:v>0.0886920436717157</c:v>
                </c:pt>
                <c:pt idx="3">
                  <c:v>0.0835270211411272</c:v>
                </c:pt>
                <c:pt idx="4">
                  <c:v>0.0786627861066553</c:v>
                </c:pt>
                <c:pt idx="5">
                  <c:v>0.0740818220681718</c:v>
                </c:pt>
                <c:pt idx="6">
                  <c:v>0.0697676326071031</c:v>
                </c:pt>
                <c:pt idx="7">
                  <c:v>0.0657046819815057</c:v>
                </c:pt>
                <c:pt idx="8">
                  <c:v>0.0618783391806141</c:v>
                </c:pt>
                <c:pt idx="9">
                  <c:v>0.058274825237399</c:v>
                </c:pt>
                <c:pt idx="10">
                  <c:v>0.0548811636094026</c:v>
                </c:pt>
                <c:pt idx="11">
                  <c:v>0.0516851334491699</c:v>
                </c:pt>
                <c:pt idx="12">
                  <c:v>0.0486752255959972</c:v>
                </c:pt>
                <c:pt idx="13">
                  <c:v>0.0458406011305223</c:v>
                </c:pt>
                <c:pt idx="14">
                  <c:v>0.043171052342908</c:v>
                </c:pt>
                <c:pt idx="15">
                  <c:v>0.0406569659740599</c:v>
                </c:pt>
                <c:pt idx="16">
                  <c:v>0.0382892885975112</c:v>
                </c:pt>
                <c:pt idx="17">
                  <c:v>0.0360594940173078</c:v>
                </c:pt>
                <c:pt idx="18">
                  <c:v>0.0339595525644939</c:v>
                </c:pt>
                <c:pt idx="19">
                  <c:v>0.0319819021816304</c:v>
                </c:pt>
                <c:pt idx="20">
                  <c:v>0.0301194211912202</c:v>
                </c:pt>
                <c:pt idx="21">
                  <c:v>0.028365402649977</c:v>
                </c:pt>
                <c:pt idx="22">
                  <c:v>0.026713530196585</c:v>
                </c:pt>
                <c:pt idx="23">
                  <c:v>0.0251578553059756</c:v>
                </c:pt>
                <c:pt idx="24">
                  <c:v>0.0236927758682122</c:v>
                </c:pt>
                <c:pt idx="25">
                  <c:v>0.022313016014843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642296"/>
        <c:axId val="403639288"/>
      </c:scatterChart>
      <c:valAx>
        <c:axId val="403642296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03639288"/>
        <c:crossesAt val="0.02"/>
        <c:crossBetween val="midCat"/>
        <c:majorUnit val="5.0"/>
        <c:minorUnit val="1.0"/>
      </c:valAx>
      <c:valAx>
        <c:axId val="403639288"/>
        <c:scaling>
          <c:orientation val="minMax"/>
          <c:max val="0.11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03642296"/>
        <c:crossesAt val="0.0"/>
        <c:crossBetween val="midCat"/>
        <c:majorUnit val="0.02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Foglio1!$A$42:$A$49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Foglio1!$C$42:$C$49</c:f>
              <c:numCache>
                <c:formatCode>General</c:formatCode>
                <c:ptCount val="8"/>
                <c:pt idx="0">
                  <c:v>1.0</c:v>
                </c:pt>
                <c:pt idx="1">
                  <c:v>0.8</c:v>
                </c:pt>
                <c:pt idx="2">
                  <c:v>0.67</c:v>
                </c:pt>
                <c:pt idx="3">
                  <c:v>0.57</c:v>
                </c:pt>
                <c:pt idx="4">
                  <c:v>0.5</c:v>
                </c:pt>
                <c:pt idx="5">
                  <c:v>0.4</c:v>
                </c:pt>
                <c:pt idx="6">
                  <c:v>0.33</c:v>
                </c:pt>
                <c:pt idx="7">
                  <c:v>0.29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13000"/>
        <c:axId val="446918120"/>
      </c:scatterChart>
      <c:valAx>
        <c:axId val="446913000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918120"/>
        <c:crossesAt val="0.02"/>
        <c:crossBetween val="midCat"/>
        <c:majorUnit val="50.0"/>
        <c:minorUnit val="1.0"/>
      </c:valAx>
      <c:valAx>
        <c:axId val="446918120"/>
        <c:scaling>
          <c:orientation val="minMax"/>
          <c:max val="1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913000"/>
        <c:crossesAt val="0.0"/>
        <c:crossBetween val="midCat"/>
        <c:majorUnit val="0.2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Foglio1!$A$42:$A$49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Foglio1!$D$42:$D$49</c:f>
              <c:numCache>
                <c:formatCode>0.00</c:formatCode>
                <c:ptCount val="8"/>
                <c:pt idx="0">
                  <c:v>1.0</c:v>
                </c:pt>
                <c:pt idx="1">
                  <c:v>1.25</c:v>
                </c:pt>
                <c:pt idx="2">
                  <c:v>1.492537313432836</c:v>
                </c:pt>
                <c:pt idx="3">
                  <c:v>1.754385964912281</c:v>
                </c:pt>
                <c:pt idx="4">
                  <c:v>2.0</c:v>
                </c:pt>
                <c:pt idx="5">
                  <c:v>2.5</c:v>
                </c:pt>
                <c:pt idx="6">
                  <c:v>3.03030303030303</c:v>
                </c:pt>
                <c:pt idx="7">
                  <c:v>3.448275862068966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41336"/>
        <c:axId val="446946456"/>
      </c:scatterChart>
      <c:valAx>
        <c:axId val="446941336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946456"/>
        <c:crossesAt val="0.02"/>
        <c:crossBetween val="midCat"/>
        <c:majorUnit val="50.0"/>
        <c:minorUnit val="1.0"/>
      </c:valAx>
      <c:valAx>
        <c:axId val="446946456"/>
        <c:scaling>
          <c:orientation val="minMax"/>
          <c:max val="13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941336"/>
        <c:crossesAt val="0.0"/>
        <c:crossBetween val="midCat"/>
        <c:majorUnit val="3.0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Foglio1!$A$42:$A$49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Foglio1!$E$42:$E$49</c:f>
              <c:numCache>
                <c:formatCode>0.000</c:formatCode>
                <c:ptCount val="8"/>
                <c:pt idx="0">
                  <c:v>0.0</c:v>
                </c:pt>
                <c:pt idx="1">
                  <c:v>-0.22314355131421</c:v>
                </c:pt>
                <c:pt idx="2">
                  <c:v>-0.400477566597125</c:v>
                </c:pt>
                <c:pt idx="3">
                  <c:v>-0.562118918153541</c:v>
                </c:pt>
                <c:pt idx="4">
                  <c:v>-0.693147180559945</c:v>
                </c:pt>
                <c:pt idx="5">
                  <c:v>-0.916290731874155</c:v>
                </c:pt>
                <c:pt idx="6">
                  <c:v>-1.108662624521611</c:v>
                </c:pt>
                <c:pt idx="7">
                  <c:v>-1.237874356001617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69416"/>
        <c:axId val="446974536"/>
      </c:scatterChart>
      <c:valAx>
        <c:axId val="446969416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974536"/>
        <c:crossesAt val="0.02"/>
        <c:crossBetween val="midCat"/>
        <c:majorUnit val="50.0"/>
        <c:minorUnit val="1.0"/>
      </c:valAx>
      <c:valAx>
        <c:axId val="446974536"/>
        <c:scaling>
          <c:orientation val="minMax"/>
          <c:max val="0.0"/>
          <c:min val="-3.0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969416"/>
        <c:crossesAt val="0.0"/>
        <c:crossBetween val="midCat"/>
        <c:majorUnit val="0.5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Foglio1!$K$4:$K$29</c:f>
              <c:numCache>
                <c:formatCode>0.00000</c:formatCode>
                <c:ptCount val="26"/>
                <c:pt idx="0">
                  <c:v>0.1</c:v>
                </c:pt>
                <c:pt idx="1">
                  <c:v>0.0975</c:v>
                </c:pt>
                <c:pt idx="2">
                  <c:v>0.095</c:v>
                </c:pt>
                <c:pt idx="3">
                  <c:v>0.0925</c:v>
                </c:pt>
                <c:pt idx="4">
                  <c:v>0.09</c:v>
                </c:pt>
                <c:pt idx="5">
                  <c:v>0.0875</c:v>
                </c:pt>
                <c:pt idx="6">
                  <c:v>0.085</c:v>
                </c:pt>
                <c:pt idx="7">
                  <c:v>0.0825</c:v>
                </c:pt>
                <c:pt idx="8">
                  <c:v>0.08</c:v>
                </c:pt>
                <c:pt idx="9">
                  <c:v>0.0775</c:v>
                </c:pt>
                <c:pt idx="10">
                  <c:v>0.075</c:v>
                </c:pt>
                <c:pt idx="11">
                  <c:v>0.0725</c:v>
                </c:pt>
                <c:pt idx="12">
                  <c:v>0.07</c:v>
                </c:pt>
                <c:pt idx="13">
                  <c:v>0.0675</c:v>
                </c:pt>
                <c:pt idx="14">
                  <c:v>0.065</c:v>
                </c:pt>
                <c:pt idx="15">
                  <c:v>0.0625</c:v>
                </c:pt>
                <c:pt idx="16">
                  <c:v>0.06</c:v>
                </c:pt>
                <c:pt idx="17">
                  <c:v>0.0575</c:v>
                </c:pt>
                <c:pt idx="18">
                  <c:v>0.055</c:v>
                </c:pt>
                <c:pt idx="19">
                  <c:v>0.0525</c:v>
                </c:pt>
                <c:pt idx="20">
                  <c:v>0.05</c:v>
                </c:pt>
                <c:pt idx="21">
                  <c:v>0.0475</c:v>
                </c:pt>
                <c:pt idx="22">
                  <c:v>0.045</c:v>
                </c:pt>
                <c:pt idx="23">
                  <c:v>0.0425</c:v>
                </c:pt>
                <c:pt idx="24">
                  <c:v>0.04</c:v>
                </c:pt>
                <c:pt idx="25">
                  <c:v>0.0375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98296"/>
        <c:axId val="447003832"/>
      </c:scatterChart>
      <c:valAx>
        <c:axId val="446998296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003832"/>
        <c:crossesAt val="0.03"/>
        <c:crossBetween val="midCat"/>
        <c:majorUnit val="5.0"/>
        <c:minorUnit val="1.0"/>
      </c:valAx>
      <c:valAx>
        <c:axId val="447003832"/>
        <c:scaling>
          <c:orientation val="minMax"/>
          <c:max val="0.11"/>
          <c:min val="0.03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998296"/>
        <c:crossesAt val="0.0"/>
        <c:crossBetween val="midCat"/>
        <c:majorUnit val="0.02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Foglio1!$L$4:$L$29</c:f>
              <c:numCache>
                <c:formatCode>0.00</c:formatCode>
                <c:ptCount val="26"/>
                <c:pt idx="0">
                  <c:v>10.0</c:v>
                </c:pt>
                <c:pt idx="1">
                  <c:v>10.25641025641026</c:v>
                </c:pt>
                <c:pt idx="2">
                  <c:v>10.52631578947368</c:v>
                </c:pt>
                <c:pt idx="3">
                  <c:v>10.81081081081081</c:v>
                </c:pt>
                <c:pt idx="4">
                  <c:v>11.11111111111111</c:v>
                </c:pt>
                <c:pt idx="5">
                  <c:v>11.42857142857143</c:v>
                </c:pt>
                <c:pt idx="6">
                  <c:v>11.76470588235294</c:v>
                </c:pt>
                <c:pt idx="7">
                  <c:v>12.12121212121212</c:v>
                </c:pt>
                <c:pt idx="8">
                  <c:v>12.5</c:v>
                </c:pt>
                <c:pt idx="9">
                  <c:v>12.90322580645161</c:v>
                </c:pt>
                <c:pt idx="10">
                  <c:v>13.33333333333333</c:v>
                </c:pt>
                <c:pt idx="11">
                  <c:v>13.79310344827586</c:v>
                </c:pt>
                <c:pt idx="12">
                  <c:v>14.28571428571428</c:v>
                </c:pt>
                <c:pt idx="13">
                  <c:v>14.81481481481481</c:v>
                </c:pt>
                <c:pt idx="14">
                  <c:v>15.38461538461538</c:v>
                </c:pt>
                <c:pt idx="15">
                  <c:v>16.0</c:v>
                </c:pt>
                <c:pt idx="16">
                  <c:v>16.66666666666666</c:v>
                </c:pt>
                <c:pt idx="17">
                  <c:v>17.39130434782609</c:v>
                </c:pt>
                <c:pt idx="18">
                  <c:v>18.18181818181818</c:v>
                </c:pt>
                <c:pt idx="19">
                  <c:v>19.04761904761905</c:v>
                </c:pt>
                <c:pt idx="20">
                  <c:v>20.0</c:v>
                </c:pt>
                <c:pt idx="21">
                  <c:v>21.05263157894737</c:v>
                </c:pt>
                <c:pt idx="22">
                  <c:v>22.22222222222222</c:v>
                </c:pt>
                <c:pt idx="23">
                  <c:v>23.52941176470588</c:v>
                </c:pt>
                <c:pt idx="24">
                  <c:v>25</c:v>
                </c:pt>
                <c:pt idx="25">
                  <c:v>26.66666666666666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27208"/>
        <c:axId val="447032744"/>
      </c:scatterChart>
      <c:valAx>
        <c:axId val="447027208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032744"/>
        <c:crossesAt val="10.0"/>
        <c:crossBetween val="midCat"/>
        <c:majorUnit val="5.0"/>
        <c:minorUnit val="1.0"/>
      </c:valAx>
      <c:valAx>
        <c:axId val="447032744"/>
        <c:scaling>
          <c:orientation val="minMax"/>
          <c:max val="27.0"/>
          <c:min val="10.0"/>
        </c:scaling>
        <c:delete val="0"/>
        <c:axPos val="l"/>
        <c:numFmt formatCode="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7027208"/>
        <c:crossesAt val="0.0"/>
        <c:crossBetween val="midCat"/>
        <c:majorUnit val="3.0"/>
        <c:minorUnit val="1.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781431441916775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Foglio1!$M$4:$M$29</c:f>
              <c:numCache>
                <c:formatCode>0.000</c:formatCode>
                <c:ptCount val="26"/>
                <c:pt idx="0">
                  <c:v>-2.302585092994045</c:v>
                </c:pt>
                <c:pt idx="1">
                  <c:v>-2.327902900978335</c:v>
                </c:pt>
                <c:pt idx="2">
                  <c:v>-2.353878387381596</c:v>
                </c:pt>
                <c:pt idx="3">
                  <c:v>-2.380546634463757</c:v>
                </c:pt>
                <c:pt idx="4">
                  <c:v>-2.407945608651872</c:v>
                </c:pt>
                <c:pt idx="5">
                  <c:v>-2.436116485618568</c:v>
                </c:pt>
                <c:pt idx="6">
                  <c:v>-2.465104022491821</c:v>
                </c:pt>
                <c:pt idx="7">
                  <c:v>-2.494956985641502</c:v>
                </c:pt>
                <c:pt idx="8">
                  <c:v>-2.525728644308256</c:v>
                </c:pt>
                <c:pt idx="9">
                  <c:v>-2.557477342622835</c:v>
                </c:pt>
                <c:pt idx="10">
                  <c:v>-2.590267165445826</c:v>
                </c:pt>
                <c:pt idx="11">
                  <c:v>-2.624168717121508</c:v>
                </c:pt>
                <c:pt idx="12">
                  <c:v>-2.659260036932778</c:v>
                </c:pt>
                <c:pt idx="13">
                  <c:v>-2.695627681103653</c:v>
                </c:pt>
                <c:pt idx="14">
                  <c:v>-2.7333680090865</c:v>
                </c:pt>
                <c:pt idx="15">
                  <c:v>-2.772588722239781</c:v>
                </c:pt>
                <c:pt idx="16">
                  <c:v>-2.813410716760036</c:v>
                </c:pt>
                <c:pt idx="17" formatCode="0.0">
                  <c:v>-2.855970331178832</c:v>
                </c:pt>
                <c:pt idx="18">
                  <c:v>-2.900422093749666</c:v>
                </c:pt>
                <c:pt idx="19">
                  <c:v>-2.946942109384559</c:v>
                </c:pt>
                <c:pt idx="20">
                  <c:v>-2.995732273553991</c:v>
                </c:pt>
                <c:pt idx="21">
                  <c:v>-3.047025567941541</c:v>
                </c:pt>
                <c:pt idx="22">
                  <c:v>-3.101092789211817</c:v>
                </c:pt>
                <c:pt idx="23">
                  <c:v>-3.158251203051766</c:v>
                </c:pt>
                <c:pt idx="24">
                  <c:v>-3.218875824868201</c:v>
                </c:pt>
                <c:pt idx="25">
                  <c:v>-3.283414346005771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55896"/>
        <c:axId val="447061528"/>
      </c:scatterChart>
      <c:valAx>
        <c:axId val="447055896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061528"/>
        <c:crossesAt val="-3.3"/>
        <c:crossBetween val="midCat"/>
        <c:majorUnit val="5.0"/>
        <c:minorUnit val="1.0"/>
      </c:valAx>
      <c:valAx>
        <c:axId val="447061528"/>
        <c:scaling>
          <c:orientation val="minMax"/>
          <c:max val="-2.2"/>
          <c:min val="-3.3"/>
        </c:scaling>
        <c:delete val="0"/>
        <c:axPos val="l"/>
        <c:numFmt formatCode="#,##0.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7055896"/>
        <c:crossesAt val="0.0"/>
        <c:crossBetween val="midCat"/>
        <c:majorUnit val="0.3"/>
        <c:min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Foglio1!$A$52:$A$56</c:f>
              <c:numCache>
                <c:formatCode>General</c:formatCode>
                <c:ptCount val="5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</c:numCache>
            </c:numRef>
          </c:xVal>
          <c:yVal>
            <c:numRef>
              <c:f>Foglio1!$C$52:$C$56</c:f>
              <c:numCache>
                <c:formatCode>General</c:formatCode>
                <c:ptCount val="5"/>
                <c:pt idx="0">
                  <c:v>1.0</c:v>
                </c:pt>
                <c:pt idx="1">
                  <c:v>0.75</c:v>
                </c:pt>
                <c:pt idx="2">
                  <c:v>0.5</c:v>
                </c:pt>
                <c:pt idx="3">
                  <c:v>0.25</c:v>
                </c:pt>
                <c:pt idx="4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84104"/>
        <c:axId val="447089128"/>
      </c:scatterChart>
      <c:valAx>
        <c:axId val="447084104"/>
        <c:scaling>
          <c:orientation val="minMax"/>
          <c:max val="10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089128"/>
        <c:crossesAt val="0.02"/>
        <c:crossBetween val="midCat"/>
        <c:majorUnit val="20.0"/>
        <c:minorUnit val="10.0"/>
      </c:valAx>
      <c:valAx>
        <c:axId val="447089128"/>
        <c:scaling>
          <c:orientation val="minMax"/>
          <c:max val="1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7084104"/>
        <c:crossesAt val="0.0"/>
        <c:crossBetween val="midCat"/>
        <c:majorUnit val="0.2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Foglio1!$A$52:$A$55</c:f>
              <c:numCache>
                <c:formatCode>General</c:formatCode>
                <c:ptCount val="4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</c:numCache>
            </c:numRef>
          </c:xVal>
          <c:yVal>
            <c:numRef>
              <c:f>Foglio1!$D$52:$D$55</c:f>
              <c:numCache>
                <c:formatCode>0.00</c:formatCode>
                <c:ptCount val="4"/>
                <c:pt idx="0">
                  <c:v>1.0</c:v>
                </c:pt>
                <c:pt idx="1">
                  <c:v>1.333333333333333</c:v>
                </c:pt>
                <c:pt idx="2">
                  <c:v>2.0</c:v>
                </c:pt>
                <c:pt idx="3">
                  <c:v>4.0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113176"/>
        <c:axId val="447118200"/>
      </c:scatterChart>
      <c:valAx>
        <c:axId val="447113176"/>
        <c:scaling>
          <c:orientation val="minMax"/>
          <c:max val="10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118200"/>
        <c:crossesAt val="0.02"/>
        <c:crossBetween val="midCat"/>
        <c:majorUnit val="20.0"/>
        <c:minorUnit val="10.0"/>
      </c:valAx>
      <c:valAx>
        <c:axId val="447118200"/>
        <c:scaling>
          <c:orientation val="minMax"/>
          <c:max val="13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7113176"/>
        <c:crossesAt val="0.0"/>
        <c:crossBetween val="midCat"/>
        <c:majorUnit val="3.0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Foglio1!$A$52:$A$55</c:f>
              <c:numCache>
                <c:formatCode>General</c:formatCode>
                <c:ptCount val="4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</c:numCache>
            </c:numRef>
          </c:xVal>
          <c:yVal>
            <c:numRef>
              <c:f>Foglio1!$E$52:$E$55</c:f>
              <c:numCache>
                <c:formatCode>0.000</c:formatCode>
                <c:ptCount val="4"/>
                <c:pt idx="0">
                  <c:v>0.0</c:v>
                </c:pt>
                <c:pt idx="1">
                  <c:v>-0.287682072451781</c:v>
                </c:pt>
                <c:pt idx="2">
                  <c:v>-0.693147180559945</c:v>
                </c:pt>
                <c:pt idx="3">
                  <c:v>-1.386294361119891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141304"/>
        <c:axId val="447146328"/>
      </c:scatterChart>
      <c:valAx>
        <c:axId val="447141304"/>
        <c:scaling>
          <c:orientation val="minMax"/>
          <c:max val="10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7146328"/>
        <c:crossesAt val="0.02"/>
        <c:crossBetween val="midCat"/>
        <c:majorUnit val="20.0"/>
        <c:minorUnit val="10.0"/>
      </c:valAx>
      <c:valAx>
        <c:axId val="447146328"/>
        <c:scaling>
          <c:orientation val="minMax"/>
          <c:max val="0.0"/>
          <c:min val="-3.0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7141304"/>
        <c:crossesAt val="0.0"/>
        <c:crossBetween val="midCat"/>
        <c:majorUnit val="0.5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Foglio1!$D$4:$D$29</c:f>
              <c:numCache>
                <c:formatCode>0.00</c:formatCode>
                <c:ptCount val="26"/>
                <c:pt idx="0">
                  <c:v>10.0</c:v>
                </c:pt>
                <c:pt idx="1">
                  <c:v>10.61836546545359</c:v>
                </c:pt>
                <c:pt idx="2">
                  <c:v>11.27496851579376</c:v>
                </c:pt>
                <c:pt idx="3">
                  <c:v>11.9721736312181</c:v>
                </c:pt>
                <c:pt idx="4">
                  <c:v>12.71249150321404</c:v>
                </c:pt>
                <c:pt idx="5">
                  <c:v>13.49858807576003</c:v>
                </c:pt>
                <c:pt idx="6">
                  <c:v>14.3332941456034</c:v>
                </c:pt>
                <c:pt idx="7">
                  <c:v>15.21961555618634</c:v>
                </c:pt>
                <c:pt idx="8">
                  <c:v>16.16074402192893</c:v>
                </c:pt>
                <c:pt idx="9">
                  <c:v>17.16006862184858</c:v>
                </c:pt>
                <c:pt idx="10">
                  <c:v>18.22118800390509</c:v>
                </c:pt>
                <c:pt idx="11">
                  <c:v>19.34792334402031</c:v>
                </c:pt>
                <c:pt idx="12">
                  <c:v>20.54433210643888</c:v>
                </c:pt>
                <c:pt idx="13">
                  <c:v>21.81472265498201</c:v>
                </c:pt>
                <c:pt idx="14">
                  <c:v>23.16366976781092</c:v>
                </c:pt>
                <c:pt idx="15">
                  <c:v>24.59603111156949</c:v>
                </c:pt>
                <c:pt idx="16">
                  <c:v>26.11696473423117</c:v>
                </c:pt>
                <c:pt idx="17">
                  <c:v>27.73194763964297</c:v>
                </c:pt>
                <c:pt idx="18">
                  <c:v>29.44679551065524</c:v>
                </c:pt>
                <c:pt idx="19">
                  <c:v>31.26768365186155</c:v>
                </c:pt>
                <c:pt idx="20">
                  <c:v>33.20116922736547</c:v>
                </c:pt>
                <c:pt idx="21">
                  <c:v>35.25421487365382</c:v>
                </c:pt>
                <c:pt idx="22">
                  <c:v>37.43421377260862</c:v>
                </c:pt>
                <c:pt idx="23">
                  <c:v>39.74901627494748</c:v>
                </c:pt>
                <c:pt idx="24">
                  <c:v>42.20695816996552</c:v>
                </c:pt>
                <c:pt idx="25">
                  <c:v>44.81689070338065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676520"/>
        <c:axId val="403682008"/>
      </c:scatterChart>
      <c:valAx>
        <c:axId val="403676520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03682008"/>
        <c:crossesAt val="10.0"/>
        <c:crossBetween val="midCat"/>
        <c:majorUnit val="5.0"/>
        <c:minorUnit val="1.0"/>
      </c:valAx>
      <c:valAx>
        <c:axId val="403682008"/>
        <c:scaling>
          <c:orientation val="minMax"/>
          <c:max val="45.0"/>
          <c:min val="10.0"/>
        </c:scaling>
        <c:delete val="0"/>
        <c:axPos val="l"/>
        <c:numFmt formatCode="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03676520"/>
        <c:crossesAt val="0.0"/>
        <c:crossBetween val="midCat"/>
        <c:majorUnit val="10.0"/>
        <c:minorUnit val="5.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776953705585732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Foglio1!$E$4:$E$29</c:f>
              <c:numCache>
                <c:formatCode>0.000</c:formatCode>
                <c:ptCount val="26"/>
                <c:pt idx="0">
                  <c:v>-2.302585092994045</c:v>
                </c:pt>
                <c:pt idx="1">
                  <c:v>-2.362585092994045</c:v>
                </c:pt>
                <c:pt idx="2">
                  <c:v>-2.422585092994046</c:v>
                </c:pt>
                <c:pt idx="3">
                  <c:v>-2.482585092994046</c:v>
                </c:pt>
                <c:pt idx="4">
                  <c:v>-2.542585092994046</c:v>
                </c:pt>
                <c:pt idx="5">
                  <c:v>-2.602585092994046</c:v>
                </c:pt>
                <c:pt idx="6">
                  <c:v>-2.662585092994046</c:v>
                </c:pt>
                <c:pt idx="7">
                  <c:v>-2.722585092994045</c:v>
                </c:pt>
                <c:pt idx="8">
                  <c:v>-2.782585092994046</c:v>
                </c:pt>
                <c:pt idx="9">
                  <c:v>-2.842585092994046</c:v>
                </c:pt>
                <c:pt idx="10">
                  <c:v>-2.902585092994046</c:v>
                </c:pt>
                <c:pt idx="11">
                  <c:v>-2.962585092994046</c:v>
                </c:pt>
                <c:pt idx="12">
                  <c:v>-3.022585092994046</c:v>
                </c:pt>
                <c:pt idx="13">
                  <c:v>-3.082585092994046</c:v>
                </c:pt>
                <c:pt idx="14">
                  <c:v>-3.142585092994046</c:v>
                </c:pt>
                <c:pt idx="15">
                  <c:v>-3.202585092994045</c:v>
                </c:pt>
                <c:pt idx="16">
                  <c:v>-3.262585092994045</c:v>
                </c:pt>
                <c:pt idx="17">
                  <c:v>-3.322585092994045</c:v>
                </c:pt>
                <c:pt idx="18">
                  <c:v>-3.382585092994045</c:v>
                </c:pt>
                <c:pt idx="19">
                  <c:v>-3.442585092994046</c:v>
                </c:pt>
                <c:pt idx="20">
                  <c:v>-3.502585092994046</c:v>
                </c:pt>
                <c:pt idx="21">
                  <c:v>-3.562585092994046</c:v>
                </c:pt>
                <c:pt idx="22">
                  <c:v>-3.622585092994046</c:v>
                </c:pt>
                <c:pt idx="23">
                  <c:v>-3.682585092994045</c:v>
                </c:pt>
                <c:pt idx="24">
                  <c:v>-3.742585092994045</c:v>
                </c:pt>
                <c:pt idx="25">
                  <c:v>-3.802585092994046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13064"/>
        <c:axId val="446718696"/>
      </c:scatterChart>
      <c:valAx>
        <c:axId val="446713064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718696"/>
        <c:crossesAt val="-4.0"/>
        <c:crossBetween val="midCat"/>
        <c:majorUnit val="5.0"/>
        <c:minorUnit val="1.0"/>
      </c:valAx>
      <c:valAx>
        <c:axId val="446718696"/>
        <c:scaling>
          <c:orientation val="minMax"/>
          <c:max val="-2.0"/>
          <c:min val="-4.0"/>
        </c:scaling>
        <c:delete val="0"/>
        <c:axPos val="l"/>
        <c:numFmt formatCode="#,##0.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713064"/>
        <c:crossesAt val="0.0"/>
        <c:crossBetween val="midCat"/>
        <c:majorUnit val="0.4"/>
        <c:minorUnit val="0.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Foglio1!$G$4:$G$29</c:f>
              <c:numCache>
                <c:formatCode>0.00000</c:formatCode>
                <c:ptCount val="26"/>
                <c:pt idx="0">
                  <c:v>0.1</c:v>
                </c:pt>
                <c:pt idx="1">
                  <c:v>0.0969932104752667</c:v>
                </c:pt>
                <c:pt idx="2">
                  <c:v>0.0941619585687382</c:v>
                </c:pt>
                <c:pt idx="3">
                  <c:v>0.091491308325709</c:v>
                </c:pt>
                <c:pt idx="4">
                  <c:v>0.0889679715302491</c:v>
                </c:pt>
                <c:pt idx="5">
                  <c:v>0.0865800865800866</c:v>
                </c:pt>
                <c:pt idx="6">
                  <c:v>0.0843170320404722</c:v>
                </c:pt>
                <c:pt idx="7">
                  <c:v>0.0821692686935086</c:v>
                </c:pt>
                <c:pt idx="8">
                  <c:v>0.0801282051282051</c:v>
                </c:pt>
                <c:pt idx="9">
                  <c:v>0.0781860828772479</c:v>
                </c:pt>
                <c:pt idx="10">
                  <c:v>0.0763358778625954</c:v>
                </c:pt>
                <c:pt idx="11">
                  <c:v>0.0745712155108128</c:v>
                </c:pt>
                <c:pt idx="12">
                  <c:v>0.0728862973760933</c:v>
                </c:pt>
                <c:pt idx="13">
                  <c:v>0.0712758374910905</c:v>
                </c:pt>
                <c:pt idx="14">
                  <c:v>0.0697350069735007</c:v>
                </c:pt>
                <c:pt idx="15">
                  <c:v>0.068259385665529</c:v>
                </c:pt>
                <c:pt idx="16">
                  <c:v>0.0668449197860962</c:v>
                </c:pt>
                <c:pt idx="17">
                  <c:v>0.0654878847413228</c:v>
                </c:pt>
                <c:pt idx="18">
                  <c:v>0.0641848523748395</c:v>
                </c:pt>
                <c:pt idx="19">
                  <c:v>0.0629326620516048</c:v>
                </c:pt>
                <c:pt idx="20">
                  <c:v>0.0617283950617284</c:v>
                </c:pt>
                <c:pt idx="21">
                  <c:v>0.0605693519079346</c:v>
                </c:pt>
                <c:pt idx="22">
                  <c:v>0.0594530321046373</c:v>
                </c:pt>
                <c:pt idx="23">
                  <c:v>0.0583771161704612</c:v>
                </c:pt>
                <c:pt idx="24">
                  <c:v>0.0573394495412844</c:v>
                </c:pt>
                <c:pt idx="25">
                  <c:v>0.0563380281690141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41944"/>
        <c:axId val="446747480"/>
      </c:scatterChart>
      <c:valAx>
        <c:axId val="446741944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747480"/>
        <c:crossesAt val="0.05"/>
        <c:crossBetween val="midCat"/>
        <c:majorUnit val="5.0"/>
        <c:minorUnit val="1.0"/>
      </c:valAx>
      <c:valAx>
        <c:axId val="446747480"/>
        <c:scaling>
          <c:orientation val="minMax"/>
          <c:max val="0.101"/>
          <c:min val="0.05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741944"/>
        <c:crossesAt val="0.0"/>
        <c:crossBetween val="midCat"/>
        <c:majorUnit val="0.01"/>
        <c:minorUnit val="0.0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Foglio1!$H$4:$H$29</c:f>
              <c:numCache>
                <c:formatCode>0.00</c:formatCode>
                <c:ptCount val="26"/>
                <c:pt idx="0">
                  <c:v>10.0</c:v>
                </c:pt>
                <c:pt idx="1">
                  <c:v>10.31</c:v>
                </c:pt>
                <c:pt idx="2">
                  <c:v>10.62</c:v>
                </c:pt>
                <c:pt idx="3">
                  <c:v>10.93</c:v>
                </c:pt>
                <c:pt idx="4">
                  <c:v>11.24</c:v>
                </c:pt>
                <c:pt idx="5">
                  <c:v>11.55</c:v>
                </c:pt>
                <c:pt idx="6">
                  <c:v>11.86</c:v>
                </c:pt>
                <c:pt idx="7">
                  <c:v>12.17</c:v>
                </c:pt>
                <c:pt idx="8">
                  <c:v>12.48</c:v>
                </c:pt>
                <c:pt idx="9">
                  <c:v>12.79</c:v>
                </c:pt>
                <c:pt idx="10">
                  <c:v>13.1</c:v>
                </c:pt>
                <c:pt idx="11">
                  <c:v>13.41</c:v>
                </c:pt>
                <c:pt idx="12">
                  <c:v>13.72</c:v>
                </c:pt>
                <c:pt idx="13">
                  <c:v>14.03</c:v>
                </c:pt>
                <c:pt idx="14">
                  <c:v>14.34</c:v>
                </c:pt>
                <c:pt idx="15">
                  <c:v>14.65</c:v>
                </c:pt>
                <c:pt idx="16">
                  <c:v>14.96</c:v>
                </c:pt>
                <c:pt idx="17">
                  <c:v>15.27</c:v>
                </c:pt>
                <c:pt idx="18">
                  <c:v>15.58</c:v>
                </c:pt>
                <c:pt idx="19">
                  <c:v>15.89</c:v>
                </c:pt>
                <c:pt idx="20">
                  <c:v>16.2</c:v>
                </c:pt>
                <c:pt idx="21">
                  <c:v>16.51</c:v>
                </c:pt>
                <c:pt idx="22">
                  <c:v>16.82</c:v>
                </c:pt>
                <c:pt idx="23">
                  <c:v>17.13</c:v>
                </c:pt>
                <c:pt idx="24">
                  <c:v>17.44</c:v>
                </c:pt>
                <c:pt idx="25">
                  <c:v>17.75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70808"/>
        <c:axId val="446776344"/>
      </c:scatterChart>
      <c:valAx>
        <c:axId val="446770808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776344"/>
        <c:crossesAt val="10.0"/>
        <c:crossBetween val="midCat"/>
        <c:majorUnit val="5.0"/>
        <c:minorUnit val="1.0"/>
      </c:valAx>
      <c:valAx>
        <c:axId val="446776344"/>
        <c:scaling>
          <c:orientation val="minMax"/>
          <c:max val="18.0"/>
          <c:min val="10.0"/>
        </c:scaling>
        <c:delete val="0"/>
        <c:axPos val="l"/>
        <c:numFmt formatCode="#,##0.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770808"/>
        <c:crossesAt val="0.0"/>
        <c:crossBetween val="midCat"/>
        <c:majorUnit val="2.0"/>
        <c:minorUnit val="1.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781431441916775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Foglio1!$A$4:$A$29</c:f>
              <c:numCache>
                <c:formatCode>General</c:formatCode>
                <c:ptCount val="2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</c:numCache>
            </c:numRef>
          </c:xVal>
          <c:yVal>
            <c:numRef>
              <c:f>Foglio1!$I$4:$I$29</c:f>
              <c:numCache>
                <c:formatCode>0.000</c:formatCode>
                <c:ptCount val="26"/>
                <c:pt idx="0">
                  <c:v>-2.302585092994045</c:v>
                </c:pt>
                <c:pt idx="1">
                  <c:v>-2.333114298028868</c:v>
                </c:pt>
                <c:pt idx="2" formatCode="0.0000">
                  <c:v>-2.362739015813793</c:v>
                </c:pt>
                <c:pt idx="3">
                  <c:v>-2.391511302188447</c:v>
                </c:pt>
                <c:pt idx="4">
                  <c:v>-2.419478844465545</c:v>
                </c:pt>
                <c:pt idx="5">
                  <c:v>-2.446685436967802</c:v>
                </c:pt>
                <c:pt idx="6">
                  <c:v>-2.473171393569579</c:v>
                </c:pt>
                <c:pt idx="7">
                  <c:v>-2.498973906999436</c:v>
                </c:pt>
                <c:pt idx="8">
                  <c:v>-2.524127362941281</c:v>
                </c:pt>
                <c:pt idx="9">
                  <c:v>-2.548663615590751</c:v>
                </c:pt>
                <c:pt idx="10">
                  <c:v>-2.572612230207106</c:v>
                </c:pt>
                <c:pt idx="11">
                  <c:v>-2.596000697293587</c:v>
                </c:pt>
                <c:pt idx="12">
                  <c:v>-2.618854622297739</c:v>
                </c:pt>
                <c:pt idx="13">
                  <c:v>-2.64119789411437</c:v>
                </c:pt>
                <c:pt idx="14">
                  <c:v>-2.663052835171474</c:v>
                </c:pt>
                <c:pt idx="15">
                  <c:v>-2.684440335463076</c:v>
                </c:pt>
                <c:pt idx="16">
                  <c:v>-2.705379972546331</c:v>
                </c:pt>
                <c:pt idx="17">
                  <c:v>-2.725890119230541</c:v>
                </c:pt>
                <c:pt idx="18">
                  <c:v>-2.745988040442602</c:v>
                </c:pt>
                <c:pt idx="19">
                  <c:v>-2.765689980548625</c:v>
                </c:pt>
                <c:pt idx="20">
                  <c:v>-2.785011242238338</c:v>
                </c:pt>
                <c:pt idx="21">
                  <c:v>-2.803966257932036</c:v>
                </c:pt>
                <c:pt idx="22">
                  <c:v>-2.822568654544802</c:v>
                </c:pt>
                <c:pt idx="23">
                  <c:v>-2.840831312336029</c:v>
                </c:pt>
                <c:pt idx="24">
                  <c:v>-2.858766418480834</c:v>
                </c:pt>
                <c:pt idx="25">
                  <c:v>-2.876385515921425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99512"/>
        <c:axId val="446805144"/>
      </c:scatterChart>
      <c:valAx>
        <c:axId val="446799512"/>
        <c:scaling>
          <c:orientation val="minMax"/>
          <c:max val="25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805144"/>
        <c:crossesAt val="-2.9"/>
        <c:crossBetween val="midCat"/>
        <c:majorUnit val="5.0"/>
        <c:minorUnit val="1.0"/>
      </c:valAx>
      <c:valAx>
        <c:axId val="446805144"/>
        <c:scaling>
          <c:orientation val="minMax"/>
          <c:max val="-2.25"/>
          <c:min val="-2.9"/>
        </c:scaling>
        <c:delete val="0"/>
        <c:axPos val="l"/>
        <c:numFmt formatCode="#,##0.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799512"/>
        <c:crossesAt val="0.0"/>
        <c:crossBetween val="midCat"/>
        <c:majorUnit val="0.2"/>
        <c:min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Foglio1!$A$32:$A$39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Foglio1!$C$32:$C$39</c:f>
              <c:numCache>
                <c:formatCode>General</c:formatCode>
                <c:ptCount val="8"/>
                <c:pt idx="0">
                  <c:v>1.0</c:v>
                </c:pt>
                <c:pt idx="1">
                  <c:v>0.78</c:v>
                </c:pt>
                <c:pt idx="2">
                  <c:v>0.61</c:v>
                </c:pt>
                <c:pt idx="3">
                  <c:v>0.47</c:v>
                </c:pt>
                <c:pt idx="4">
                  <c:v>0.37</c:v>
                </c:pt>
                <c:pt idx="5">
                  <c:v>0.22</c:v>
                </c:pt>
                <c:pt idx="6">
                  <c:v>0.14</c:v>
                </c:pt>
                <c:pt idx="7">
                  <c:v>0.08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27720"/>
        <c:axId val="446832840"/>
      </c:scatterChart>
      <c:valAx>
        <c:axId val="446827720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832840"/>
        <c:crossesAt val="0.02"/>
        <c:crossBetween val="midCat"/>
        <c:majorUnit val="50.0"/>
        <c:minorUnit val="1.0"/>
      </c:valAx>
      <c:valAx>
        <c:axId val="446832840"/>
        <c:scaling>
          <c:orientation val="minMax"/>
          <c:max val="1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827720"/>
        <c:crossesAt val="0.0"/>
        <c:crossBetween val="midCat"/>
        <c:majorUnit val="0.2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Foglio1!$A$32:$A$39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Foglio1!$D$32:$D$39</c:f>
              <c:numCache>
                <c:formatCode>0.00</c:formatCode>
                <c:ptCount val="8"/>
                <c:pt idx="0">
                  <c:v>1.0</c:v>
                </c:pt>
                <c:pt idx="1">
                  <c:v>1.282051282051282</c:v>
                </c:pt>
                <c:pt idx="2">
                  <c:v>1.639344262295082</c:v>
                </c:pt>
                <c:pt idx="3">
                  <c:v>2.127659574468085</c:v>
                </c:pt>
                <c:pt idx="4">
                  <c:v>2.702702702702702</c:v>
                </c:pt>
                <c:pt idx="5">
                  <c:v>4.545454545454546</c:v>
                </c:pt>
                <c:pt idx="6">
                  <c:v>7.142857142857142</c:v>
                </c:pt>
                <c:pt idx="7">
                  <c:v>12.5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56088"/>
        <c:axId val="446861208"/>
      </c:scatterChart>
      <c:valAx>
        <c:axId val="446856088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861208"/>
        <c:crossesAt val="0.02"/>
        <c:crossBetween val="midCat"/>
        <c:majorUnit val="50.0"/>
        <c:minorUnit val="1.0"/>
      </c:valAx>
      <c:valAx>
        <c:axId val="446861208"/>
        <c:scaling>
          <c:orientation val="minMax"/>
          <c:max val="13.0"/>
          <c:min val="0.02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856088"/>
        <c:crossesAt val="0.0"/>
        <c:crossBetween val="midCat"/>
        <c:majorUnit val="3.0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539785090966"/>
          <c:y val="0.0598316498316498"/>
          <c:w val="0.860474043215528"/>
          <c:h val="0.822469378827647"/>
        </c:manualLayout>
      </c:layout>
      <c:scatterChart>
        <c:scatterStyle val="smoothMarker"/>
        <c:varyColors val="0"/>
        <c:ser>
          <c:idx val="2"/>
          <c:order val="0"/>
          <c:spPr>
            <a:ln>
              <a:noFill/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Foglio1!$A$32:$A$39</c:f>
              <c:numCache>
                <c:formatCode>General</c:formatCode>
                <c:ptCount val="8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  <c:pt idx="7">
                  <c:v>250.0</c:v>
                </c:pt>
              </c:numCache>
            </c:numRef>
          </c:xVal>
          <c:yVal>
            <c:numRef>
              <c:f>Foglio1!$E$32:$E$39</c:f>
              <c:numCache>
                <c:formatCode>0.000</c:formatCode>
                <c:ptCount val="8"/>
                <c:pt idx="0">
                  <c:v>0.0</c:v>
                </c:pt>
                <c:pt idx="1">
                  <c:v>-0.2484613592985</c:v>
                </c:pt>
                <c:pt idx="2">
                  <c:v>-0.49429632181478</c:v>
                </c:pt>
                <c:pt idx="3">
                  <c:v>-0.755022584278033</c:v>
                </c:pt>
                <c:pt idx="4">
                  <c:v>-0.994252273343867</c:v>
                </c:pt>
                <c:pt idx="5">
                  <c:v>-1.514127732629776</c:v>
                </c:pt>
                <c:pt idx="6">
                  <c:v>-1.966112856372833</c:v>
                </c:pt>
                <c:pt idx="7">
                  <c:v>-2.525728644308256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884136"/>
        <c:axId val="446889256"/>
      </c:scatterChart>
      <c:valAx>
        <c:axId val="446884136"/>
        <c:scaling>
          <c:orientation val="minMax"/>
          <c:max val="250.0"/>
          <c:min val="0.0"/>
        </c:scaling>
        <c:delete val="0"/>
        <c:axPos val="b"/>
        <c:numFmt formatCode="#,##0" sourceLinked="0"/>
        <c:majorTickMark val="in"/>
        <c:minorTickMark val="in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Calibri"/>
                <a:cs typeface="Times New Roman"/>
              </a:defRPr>
            </a:pPr>
            <a:endParaRPr lang="it-IT"/>
          </a:p>
        </c:txPr>
        <c:crossAx val="446889256"/>
        <c:crossesAt val="0.02"/>
        <c:crossBetween val="midCat"/>
        <c:majorUnit val="50.0"/>
        <c:minorUnit val="1.0"/>
      </c:valAx>
      <c:valAx>
        <c:axId val="446889256"/>
        <c:scaling>
          <c:orientation val="minMax"/>
          <c:max val="0.0"/>
          <c:min val="-3.0"/>
        </c:scaling>
        <c:delete val="0"/>
        <c:axPos val="l"/>
        <c:numFmt formatCode="0.00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Times New Roman"/>
                <a:cs typeface="Times New Roman"/>
              </a:defRPr>
            </a:pPr>
            <a:endParaRPr lang="it-IT"/>
          </a:p>
        </c:txPr>
        <c:crossAx val="446884136"/>
        <c:crossesAt val="0.0"/>
        <c:crossBetween val="midCat"/>
        <c:majorUnit val="0.5"/>
        <c:minorUnit val="0.0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87585</xdr:colOff>
      <xdr:row>0</xdr:row>
      <xdr:rowOff>61310</xdr:rowOff>
    </xdr:from>
    <xdr:to>
      <xdr:col>16</xdr:col>
      <xdr:colOff>8757</xdr:colOff>
      <xdr:row>9</xdr:row>
      <xdr:rowOff>183930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237796</xdr:colOff>
      <xdr:row>20</xdr:row>
      <xdr:rowOff>17956</xdr:rowOff>
    </xdr:from>
    <xdr:to>
      <xdr:col>16</xdr:col>
      <xdr:colOff>158968</xdr:colOff>
      <xdr:row>29</xdr:row>
      <xdr:rowOff>138387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123496</xdr:colOff>
      <xdr:row>9</xdr:row>
      <xdr:rowOff>175610</xdr:rowOff>
    </xdr:from>
    <xdr:to>
      <xdr:col>16</xdr:col>
      <xdr:colOff>44668</xdr:colOff>
      <xdr:row>20</xdr:row>
      <xdr:rowOff>11386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175610</xdr:colOff>
      <xdr:row>0</xdr:row>
      <xdr:rowOff>25400</xdr:rowOff>
    </xdr:from>
    <xdr:to>
      <xdr:col>19</xdr:col>
      <xdr:colOff>96782</xdr:colOff>
      <xdr:row>9</xdr:row>
      <xdr:rowOff>148020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328011</xdr:colOff>
      <xdr:row>19</xdr:row>
      <xdr:rowOff>172546</xdr:rowOff>
    </xdr:from>
    <xdr:to>
      <xdr:col>19</xdr:col>
      <xdr:colOff>246993</xdr:colOff>
      <xdr:row>29</xdr:row>
      <xdr:rowOff>102477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239987</xdr:colOff>
      <xdr:row>10</xdr:row>
      <xdr:rowOff>54303</xdr:rowOff>
    </xdr:from>
    <xdr:to>
      <xdr:col>19</xdr:col>
      <xdr:colOff>161159</xdr:colOff>
      <xdr:row>19</xdr:row>
      <xdr:rowOff>174733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25</xdr:col>
      <xdr:colOff>746672</xdr:colOff>
      <xdr:row>10</xdr:row>
      <xdr:rowOff>122620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11</xdr:row>
      <xdr:rowOff>0</xdr:rowOff>
    </xdr:from>
    <xdr:to>
      <xdr:col>25</xdr:col>
      <xdr:colOff>746672</xdr:colOff>
      <xdr:row>20</xdr:row>
      <xdr:rowOff>122620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21</xdr:row>
      <xdr:rowOff>0</xdr:rowOff>
    </xdr:from>
    <xdr:to>
      <xdr:col>25</xdr:col>
      <xdr:colOff>746672</xdr:colOff>
      <xdr:row>30</xdr:row>
      <xdr:rowOff>122620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330200</xdr:colOff>
      <xdr:row>0</xdr:row>
      <xdr:rowOff>127000</xdr:rowOff>
    </xdr:from>
    <xdr:to>
      <xdr:col>29</xdr:col>
      <xdr:colOff>251372</xdr:colOff>
      <xdr:row>10</xdr:row>
      <xdr:rowOff>59120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330200</xdr:colOff>
      <xdr:row>10</xdr:row>
      <xdr:rowOff>127000</xdr:rowOff>
    </xdr:from>
    <xdr:to>
      <xdr:col>29</xdr:col>
      <xdr:colOff>251372</xdr:colOff>
      <xdr:row>20</xdr:row>
      <xdr:rowOff>59120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330200</xdr:colOff>
      <xdr:row>20</xdr:row>
      <xdr:rowOff>127000</xdr:rowOff>
    </xdr:from>
    <xdr:to>
      <xdr:col>29</xdr:col>
      <xdr:colOff>251372</xdr:colOff>
      <xdr:row>30</xdr:row>
      <xdr:rowOff>59120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241300</xdr:colOff>
      <xdr:row>0</xdr:row>
      <xdr:rowOff>25400</xdr:rowOff>
    </xdr:from>
    <xdr:to>
      <xdr:col>22</xdr:col>
      <xdr:colOff>162472</xdr:colOff>
      <xdr:row>9</xdr:row>
      <xdr:rowOff>148020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393701</xdr:colOff>
      <xdr:row>19</xdr:row>
      <xdr:rowOff>172546</xdr:rowOff>
    </xdr:from>
    <xdr:to>
      <xdr:col>22</xdr:col>
      <xdr:colOff>312683</xdr:colOff>
      <xdr:row>29</xdr:row>
      <xdr:rowOff>102477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305677</xdr:colOff>
      <xdr:row>10</xdr:row>
      <xdr:rowOff>54303</xdr:rowOff>
    </xdr:from>
    <xdr:to>
      <xdr:col>22</xdr:col>
      <xdr:colOff>226849</xdr:colOff>
      <xdr:row>19</xdr:row>
      <xdr:rowOff>174733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32</xdr:col>
      <xdr:colOff>746672</xdr:colOff>
      <xdr:row>10</xdr:row>
      <xdr:rowOff>122620</xdr:rowOff>
    </xdr:to>
    <xdr:graphicFrame macro="">
      <xdr:nvGraphicFramePr>
        <xdr:cNvPr id="19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11</xdr:row>
      <xdr:rowOff>0</xdr:rowOff>
    </xdr:from>
    <xdr:to>
      <xdr:col>32</xdr:col>
      <xdr:colOff>746672</xdr:colOff>
      <xdr:row>20</xdr:row>
      <xdr:rowOff>122620</xdr:rowOff>
    </xdr:to>
    <xdr:graphicFrame macro="">
      <xdr:nvGraphicFramePr>
        <xdr:cNvPr id="20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21</xdr:row>
      <xdr:rowOff>0</xdr:rowOff>
    </xdr:from>
    <xdr:to>
      <xdr:col>32</xdr:col>
      <xdr:colOff>746672</xdr:colOff>
      <xdr:row>30</xdr:row>
      <xdr:rowOff>122620</xdr:rowOff>
    </xdr:to>
    <xdr:graphicFrame macro="">
      <xdr:nvGraphicFramePr>
        <xdr:cNvPr id="21" name="Gra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J41" sqref="J41"/>
    </sheetView>
  </sheetViews>
  <sheetFormatPr baseColWidth="10" defaultRowHeight="15" x14ac:dyDescent="0"/>
  <cols>
    <col min="1" max="1" width="6.6640625" style="1" customWidth="1"/>
    <col min="2" max="2" width="3.1640625" style="1" customWidth="1"/>
    <col min="3" max="3" width="11" style="1" customWidth="1"/>
    <col min="4" max="4" width="8.1640625" style="1" customWidth="1"/>
    <col min="5" max="5" width="9.33203125" style="1" customWidth="1"/>
    <col min="6" max="6" width="3.1640625" style="1" customWidth="1"/>
    <col min="7" max="7" width="10" style="1" customWidth="1"/>
    <col min="8" max="9" width="8.83203125" customWidth="1"/>
    <col min="10" max="10" width="2.6640625" customWidth="1"/>
    <col min="12" max="13" width="8.6640625" customWidth="1"/>
  </cols>
  <sheetData>
    <row r="1" spans="1:13">
      <c r="A1" s="13" t="s">
        <v>5</v>
      </c>
      <c r="C1" s="13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>
      <c r="A2" s="13"/>
      <c r="C2" s="13" t="s">
        <v>4</v>
      </c>
      <c r="D2" s="13"/>
      <c r="E2" s="13"/>
      <c r="G2" s="13" t="s">
        <v>6</v>
      </c>
      <c r="H2" s="13"/>
      <c r="I2" s="13"/>
      <c r="J2" s="7"/>
      <c r="K2" s="13" t="s">
        <v>7</v>
      </c>
      <c r="L2" s="13"/>
      <c r="M2" s="13"/>
    </row>
    <row r="3" spans="1:13">
      <c r="A3" s="13"/>
      <c r="C3" s="1" t="s">
        <v>0</v>
      </c>
      <c r="D3" s="1" t="s">
        <v>1</v>
      </c>
      <c r="E3" s="1" t="s">
        <v>2</v>
      </c>
      <c r="G3" s="1" t="s">
        <v>0</v>
      </c>
      <c r="H3" s="1" t="s">
        <v>1</v>
      </c>
      <c r="I3" s="1" t="s">
        <v>2</v>
      </c>
      <c r="J3" s="7"/>
      <c r="K3" s="1" t="s">
        <v>0</v>
      </c>
      <c r="L3" s="1" t="s">
        <v>1</v>
      </c>
      <c r="M3" s="1" t="s">
        <v>2</v>
      </c>
    </row>
    <row r="4" spans="1:13">
      <c r="A4" s="1">
        <v>0</v>
      </c>
      <c r="C4" s="6">
        <v>0.1</v>
      </c>
      <c r="D4" s="3">
        <f>1/C4</f>
        <v>10</v>
      </c>
      <c r="E4" s="4">
        <f>LN(C4)</f>
        <v>-2.3025850929940455</v>
      </c>
      <c r="G4" s="6">
        <v>0.1</v>
      </c>
      <c r="H4" s="3">
        <f>1/G4</f>
        <v>10</v>
      </c>
      <c r="I4" s="4">
        <f>LN(G4)</f>
        <v>-2.3025850929940455</v>
      </c>
      <c r="J4" s="7"/>
      <c r="K4" s="6">
        <v>0.1</v>
      </c>
      <c r="L4" s="3">
        <f>1/K4</f>
        <v>10</v>
      </c>
      <c r="M4" s="4">
        <f>LN(K4)</f>
        <v>-2.3025850929940455</v>
      </c>
    </row>
    <row r="5" spans="1:13">
      <c r="A5" s="1">
        <f>A4+1</f>
        <v>1</v>
      </c>
      <c r="C5" s="6">
        <f>$C$4*EXP(-0.06*A5)</f>
        <v>9.417645335842488E-2</v>
      </c>
      <c r="D5" s="3">
        <f t="shared" ref="D5:D29" si="0">1/C5</f>
        <v>10.618365465453595</v>
      </c>
      <c r="E5" s="4">
        <f t="shared" ref="E5:E29" si="1">LN(C5)</f>
        <v>-2.3625850929940455</v>
      </c>
      <c r="G5" s="6">
        <f>$G$4/(1+0.31*A5*$G$4)</f>
        <v>9.6993210475266739E-2</v>
      </c>
      <c r="H5" s="3">
        <f t="shared" ref="H5:H29" si="2">1/G5</f>
        <v>10.309999999999999</v>
      </c>
      <c r="I5" s="4">
        <f t="shared" ref="I5:I25" si="3">LN(G5)</f>
        <v>-2.3331142980288684</v>
      </c>
      <c r="J5" s="7"/>
      <c r="K5" s="6">
        <f>$K$4-0.0025*A5</f>
        <v>9.7500000000000003E-2</v>
      </c>
      <c r="L5" s="3">
        <f t="shared" ref="L5:L29" si="4">1/K5</f>
        <v>10.256410256410255</v>
      </c>
      <c r="M5" s="4">
        <f t="shared" ref="M5:M25" si="5">LN(K5)</f>
        <v>-2.3279029009783354</v>
      </c>
    </row>
    <row r="6" spans="1:13">
      <c r="A6" s="1">
        <f t="shared" ref="A6:A29" si="6">A5+1</f>
        <v>2</v>
      </c>
      <c r="C6" s="6">
        <f t="shared" ref="C6:C29" si="7">$C$4*EXP(-0.06*A6)</f>
        <v>8.8692043671715751E-2</v>
      </c>
      <c r="D6" s="3">
        <f t="shared" si="0"/>
        <v>11.274968515793757</v>
      </c>
      <c r="E6" s="4">
        <f t="shared" si="1"/>
        <v>-2.4225850929940456</v>
      </c>
      <c r="G6" s="6">
        <f t="shared" ref="G6:G29" si="8">$G$4/(1+0.31*A6*$G$4)</f>
        <v>9.4161958568738227E-2</v>
      </c>
      <c r="H6" s="3">
        <f t="shared" si="2"/>
        <v>10.620000000000001</v>
      </c>
      <c r="I6" s="5">
        <f t="shared" si="3"/>
        <v>-2.3627390158137929</v>
      </c>
      <c r="J6" s="7"/>
      <c r="K6" s="6">
        <f t="shared" ref="K6:K29" si="9">$K$4-0.0025*A6</f>
        <v>9.5000000000000001E-2</v>
      </c>
      <c r="L6" s="3">
        <f t="shared" si="4"/>
        <v>10.526315789473685</v>
      </c>
      <c r="M6" s="4">
        <f t="shared" si="5"/>
        <v>-2.353878387381596</v>
      </c>
    </row>
    <row r="7" spans="1:13">
      <c r="A7" s="1">
        <f t="shared" si="6"/>
        <v>3</v>
      </c>
      <c r="C7" s="6">
        <f t="shared" si="7"/>
        <v>8.35270211411272E-2</v>
      </c>
      <c r="D7" s="3">
        <f t="shared" si="0"/>
        <v>11.972173631218102</v>
      </c>
      <c r="E7" s="4">
        <f t="shared" si="1"/>
        <v>-2.4825850929940456</v>
      </c>
      <c r="G7" s="6">
        <f t="shared" si="8"/>
        <v>9.1491308325709064E-2</v>
      </c>
      <c r="H7" s="3">
        <f t="shared" si="2"/>
        <v>10.93</v>
      </c>
      <c r="I7" s="4">
        <f t="shared" si="3"/>
        <v>-2.3915113021884471</v>
      </c>
      <c r="J7" s="7"/>
      <c r="K7" s="6">
        <f t="shared" si="9"/>
        <v>9.2499999999999999E-2</v>
      </c>
      <c r="L7" s="3">
        <f t="shared" si="4"/>
        <v>10.810810810810811</v>
      </c>
      <c r="M7" s="4">
        <f t="shared" si="5"/>
        <v>-2.3805466344637574</v>
      </c>
    </row>
    <row r="8" spans="1:13">
      <c r="A8" s="1">
        <f t="shared" si="6"/>
        <v>4</v>
      </c>
      <c r="C8" s="6">
        <f t="shared" si="7"/>
        <v>7.866278610665535E-2</v>
      </c>
      <c r="D8" s="3">
        <f t="shared" si="0"/>
        <v>12.712491503214045</v>
      </c>
      <c r="E8" s="4">
        <f t="shared" si="1"/>
        <v>-2.5425850929940457</v>
      </c>
      <c r="G8" s="6">
        <f t="shared" si="8"/>
        <v>8.8967971530249101E-2</v>
      </c>
      <c r="H8" s="3">
        <f t="shared" si="2"/>
        <v>11.240000000000002</v>
      </c>
      <c r="I8" s="4">
        <f t="shared" si="3"/>
        <v>-2.4194788444655453</v>
      </c>
      <c r="J8" s="7"/>
      <c r="K8" s="6">
        <f t="shared" si="9"/>
        <v>9.0000000000000011E-2</v>
      </c>
      <c r="L8" s="3">
        <f t="shared" si="4"/>
        <v>11.111111111111109</v>
      </c>
      <c r="M8" s="4">
        <f t="shared" si="5"/>
        <v>-2.4079456086518718</v>
      </c>
    </row>
    <row r="9" spans="1:13">
      <c r="A9" s="1">
        <f t="shared" si="6"/>
        <v>5</v>
      </c>
      <c r="C9" s="6">
        <f t="shared" si="7"/>
        <v>7.4081822068171793E-2</v>
      </c>
      <c r="D9" s="3">
        <f t="shared" si="0"/>
        <v>13.498588075760029</v>
      </c>
      <c r="E9" s="4">
        <f t="shared" si="1"/>
        <v>-2.6025850929940457</v>
      </c>
      <c r="G9" s="6">
        <f t="shared" si="8"/>
        <v>8.6580086580086577E-2</v>
      </c>
      <c r="H9" s="3">
        <f t="shared" si="2"/>
        <v>11.55</v>
      </c>
      <c r="I9" s="4">
        <f t="shared" si="3"/>
        <v>-2.4466854369678024</v>
      </c>
      <c r="J9" s="7"/>
      <c r="K9" s="6">
        <f t="shared" si="9"/>
        <v>8.7500000000000008E-2</v>
      </c>
      <c r="L9" s="3">
        <f t="shared" si="4"/>
        <v>11.428571428571427</v>
      </c>
      <c r="M9" s="4">
        <f t="shared" si="5"/>
        <v>-2.4361164856185682</v>
      </c>
    </row>
    <row r="10" spans="1:13">
      <c r="A10" s="1">
        <f t="shared" si="6"/>
        <v>6</v>
      </c>
      <c r="C10" s="6">
        <f t="shared" si="7"/>
        <v>6.97676326071031E-2</v>
      </c>
      <c r="D10" s="3">
        <f t="shared" si="0"/>
        <v>14.333294145603404</v>
      </c>
      <c r="E10" s="4">
        <f t="shared" si="1"/>
        <v>-2.6625850929940458</v>
      </c>
      <c r="G10" s="6">
        <f t="shared" si="8"/>
        <v>8.4317032040472181E-2</v>
      </c>
      <c r="H10" s="3">
        <f t="shared" si="2"/>
        <v>11.86</v>
      </c>
      <c r="I10" s="4">
        <f t="shared" si="3"/>
        <v>-2.4731713935695794</v>
      </c>
      <c r="J10" s="7"/>
      <c r="K10" s="6">
        <f t="shared" si="9"/>
        <v>8.5000000000000006E-2</v>
      </c>
      <c r="L10" s="3">
        <f t="shared" si="4"/>
        <v>11.76470588235294</v>
      </c>
      <c r="M10" s="4">
        <f t="shared" si="5"/>
        <v>-2.4651040224918206</v>
      </c>
    </row>
    <row r="11" spans="1:13">
      <c r="A11" s="1">
        <f t="shared" si="6"/>
        <v>7</v>
      </c>
      <c r="C11" s="6">
        <f t="shared" si="7"/>
        <v>6.5704681981505683E-2</v>
      </c>
      <c r="D11" s="3">
        <f t="shared" si="0"/>
        <v>15.219615556186337</v>
      </c>
      <c r="E11" s="4">
        <f t="shared" si="1"/>
        <v>-2.7225850929940454</v>
      </c>
      <c r="G11" s="6">
        <f t="shared" si="8"/>
        <v>8.2169268693508629E-2</v>
      </c>
      <c r="H11" s="3">
        <f t="shared" si="2"/>
        <v>12.17</v>
      </c>
      <c r="I11" s="4">
        <f t="shared" si="3"/>
        <v>-2.4989739069994359</v>
      </c>
      <c r="J11" s="7"/>
      <c r="K11" s="6">
        <f t="shared" si="9"/>
        <v>8.2500000000000004E-2</v>
      </c>
      <c r="L11" s="3">
        <f t="shared" si="4"/>
        <v>12.121212121212121</v>
      </c>
      <c r="M11" s="4">
        <f t="shared" si="5"/>
        <v>-2.4949569856415019</v>
      </c>
    </row>
    <row r="12" spans="1:13">
      <c r="A12" s="1">
        <f t="shared" si="6"/>
        <v>8</v>
      </c>
      <c r="C12" s="6">
        <f t="shared" si="7"/>
        <v>6.1878339180614084E-2</v>
      </c>
      <c r="D12" s="3">
        <f t="shared" si="0"/>
        <v>16.160744021928934</v>
      </c>
      <c r="E12" s="4">
        <f t="shared" si="1"/>
        <v>-2.7825850929940459</v>
      </c>
      <c r="G12" s="6">
        <f t="shared" si="8"/>
        <v>8.0128205128205135E-2</v>
      </c>
      <c r="H12" s="3">
        <f t="shared" si="2"/>
        <v>12.479999999999999</v>
      </c>
      <c r="I12" s="4">
        <f t="shared" si="3"/>
        <v>-2.5241273629412815</v>
      </c>
      <c r="J12" s="7"/>
      <c r="K12" s="6">
        <f t="shared" si="9"/>
        <v>0.08</v>
      </c>
      <c r="L12" s="3">
        <f t="shared" si="4"/>
        <v>12.5</v>
      </c>
      <c r="M12" s="4">
        <f t="shared" si="5"/>
        <v>-2.5257286443082556</v>
      </c>
    </row>
    <row r="13" spans="1:13">
      <c r="A13" s="1">
        <f t="shared" si="6"/>
        <v>9</v>
      </c>
      <c r="C13" s="6">
        <f t="shared" si="7"/>
        <v>5.8274825237398964E-2</v>
      </c>
      <c r="D13" s="3">
        <f t="shared" si="0"/>
        <v>17.160068621848584</v>
      </c>
      <c r="E13" s="4">
        <f t="shared" si="1"/>
        <v>-2.8425850929940459</v>
      </c>
      <c r="G13" s="6">
        <f t="shared" si="8"/>
        <v>7.8186082877247862E-2</v>
      </c>
      <c r="H13" s="3">
        <f t="shared" si="2"/>
        <v>12.789999999999997</v>
      </c>
      <c r="I13" s="4">
        <f t="shared" si="3"/>
        <v>-2.5486636155907512</v>
      </c>
      <c r="J13" s="7"/>
      <c r="K13" s="6">
        <f t="shared" si="9"/>
        <v>7.7500000000000013E-2</v>
      </c>
      <c r="L13" s="3">
        <f t="shared" si="4"/>
        <v>12.90322580645161</v>
      </c>
      <c r="M13" s="4">
        <f t="shared" si="5"/>
        <v>-2.5574773426228354</v>
      </c>
    </row>
    <row r="14" spans="1:13">
      <c r="A14" s="1">
        <f t="shared" si="6"/>
        <v>10</v>
      </c>
      <c r="C14" s="6">
        <f t="shared" si="7"/>
        <v>5.4881163609402643E-2</v>
      </c>
      <c r="D14" s="3">
        <f t="shared" si="0"/>
        <v>18.221188003905091</v>
      </c>
      <c r="E14" s="4">
        <f t="shared" si="1"/>
        <v>-2.9025850929940455</v>
      </c>
      <c r="G14" s="6">
        <f t="shared" si="8"/>
        <v>7.6335877862595422E-2</v>
      </c>
      <c r="H14" s="3">
        <f t="shared" si="2"/>
        <v>13.1</v>
      </c>
      <c r="I14" s="4">
        <f t="shared" si="3"/>
        <v>-2.5726122302071057</v>
      </c>
      <c r="J14" s="7"/>
      <c r="K14" s="6">
        <f t="shared" si="9"/>
        <v>7.5000000000000011E-2</v>
      </c>
      <c r="L14" s="3">
        <f t="shared" si="4"/>
        <v>13.333333333333332</v>
      </c>
      <c r="M14" s="4">
        <f t="shared" si="5"/>
        <v>-2.5902671654458262</v>
      </c>
    </row>
    <row r="15" spans="1:13">
      <c r="A15" s="1">
        <f t="shared" si="6"/>
        <v>11</v>
      </c>
      <c r="C15" s="6">
        <f t="shared" si="7"/>
        <v>5.1685133449169932E-2</v>
      </c>
      <c r="D15" s="3">
        <f t="shared" si="0"/>
        <v>19.347923344020312</v>
      </c>
      <c r="E15" s="4">
        <f t="shared" si="1"/>
        <v>-2.9625850929940456</v>
      </c>
      <c r="G15" s="6">
        <f t="shared" si="8"/>
        <v>7.4571215510812833E-2</v>
      </c>
      <c r="H15" s="3">
        <f t="shared" si="2"/>
        <v>13.409999999999998</v>
      </c>
      <c r="I15" s="4">
        <f t="shared" si="3"/>
        <v>-2.596000697293587</v>
      </c>
      <c r="J15" s="7"/>
      <c r="K15" s="6">
        <f t="shared" si="9"/>
        <v>7.2500000000000009E-2</v>
      </c>
      <c r="L15" s="3">
        <f t="shared" si="4"/>
        <v>13.793103448275861</v>
      </c>
      <c r="M15" s="4">
        <f t="shared" si="5"/>
        <v>-2.624168717121508</v>
      </c>
    </row>
    <row r="16" spans="1:13">
      <c r="A16" s="1">
        <f t="shared" si="6"/>
        <v>12</v>
      </c>
      <c r="C16" s="6">
        <f t="shared" si="7"/>
        <v>4.8675225595997171E-2</v>
      </c>
      <c r="D16" s="3">
        <f t="shared" si="0"/>
        <v>20.544332106438876</v>
      </c>
      <c r="E16" s="4">
        <f t="shared" si="1"/>
        <v>-3.0225850929940457</v>
      </c>
      <c r="G16" s="6">
        <f t="shared" si="8"/>
        <v>7.2886297376093298E-2</v>
      </c>
      <c r="H16" s="3">
        <f t="shared" si="2"/>
        <v>13.719999999999999</v>
      </c>
      <c r="I16" s="4">
        <f t="shared" si="3"/>
        <v>-2.6188546222977389</v>
      </c>
      <c r="J16" s="7"/>
      <c r="K16" s="6">
        <f t="shared" si="9"/>
        <v>7.0000000000000007E-2</v>
      </c>
      <c r="L16" s="3">
        <f t="shared" si="4"/>
        <v>14.285714285714285</v>
      </c>
      <c r="M16" s="4">
        <f t="shared" si="5"/>
        <v>-2.6592600369327779</v>
      </c>
    </row>
    <row r="17" spans="1:13">
      <c r="A17" s="1">
        <f t="shared" si="6"/>
        <v>13</v>
      </c>
      <c r="C17" s="6">
        <f t="shared" si="7"/>
        <v>4.5840601130522352E-2</v>
      </c>
      <c r="D17" s="3">
        <f t="shared" si="0"/>
        <v>21.814722654982013</v>
      </c>
      <c r="E17" s="4">
        <f t="shared" si="1"/>
        <v>-3.0825850929940457</v>
      </c>
      <c r="G17" s="6">
        <f t="shared" si="8"/>
        <v>7.1275837491090524E-2</v>
      </c>
      <c r="H17" s="3">
        <f t="shared" si="2"/>
        <v>14.03</v>
      </c>
      <c r="I17" s="4">
        <f t="shared" si="3"/>
        <v>-2.6411978941143697</v>
      </c>
      <c r="J17" s="7"/>
      <c r="K17" s="6">
        <f t="shared" si="9"/>
        <v>6.7500000000000004E-2</v>
      </c>
      <c r="L17" s="3">
        <f t="shared" si="4"/>
        <v>14.814814814814813</v>
      </c>
      <c r="M17" s="4">
        <f t="shared" si="5"/>
        <v>-2.695627681103653</v>
      </c>
    </row>
    <row r="18" spans="1:13">
      <c r="A18" s="1">
        <f t="shared" si="6"/>
        <v>14</v>
      </c>
      <c r="C18" s="6">
        <f t="shared" si="7"/>
        <v>4.3171052342907974E-2</v>
      </c>
      <c r="D18" s="3">
        <f t="shared" si="0"/>
        <v>23.163669767810916</v>
      </c>
      <c r="E18" s="4">
        <f t="shared" si="1"/>
        <v>-3.1425850929940458</v>
      </c>
      <c r="G18" s="6">
        <f t="shared" si="8"/>
        <v>6.9735006973500699E-2</v>
      </c>
      <c r="H18" s="3">
        <f t="shared" si="2"/>
        <v>14.34</v>
      </c>
      <c r="I18" s="4">
        <f t="shared" si="3"/>
        <v>-2.6630528351714742</v>
      </c>
      <c r="J18" s="7"/>
      <c r="K18" s="6">
        <f t="shared" si="9"/>
        <v>6.5000000000000002E-2</v>
      </c>
      <c r="L18" s="3">
        <f t="shared" si="4"/>
        <v>15.384615384615383</v>
      </c>
      <c r="M18" s="4">
        <f t="shared" si="5"/>
        <v>-2.7333680090865</v>
      </c>
    </row>
    <row r="19" spans="1:13">
      <c r="A19" s="1">
        <f t="shared" si="6"/>
        <v>15</v>
      </c>
      <c r="C19" s="6">
        <f t="shared" si="7"/>
        <v>4.0656965974059919E-2</v>
      </c>
      <c r="D19" s="3">
        <f t="shared" si="0"/>
        <v>24.596031111569491</v>
      </c>
      <c r="E19" s="4">
        <f t="shared" si="1"/>
        <v>-3.2025850929940454</v>
      </c>
      <c r="G19" s="6">
        <f t="shared" si="8"/>
        <v>6.8259385665529013E-2</v>
      </c>
      <c r="H19" s="3">
        <f t="shared" si="2"/>
        <v>14.65</v>
      </c>
      <c r="I19" s="4">
        <f t="shared" si="3"/>
        <v>-2.6844403354630764</v>
      </c>
      <c r="J19" s="7"/>
      <c r="K19" s="6">
        <f t="shared" si="9"/>
        <v>6.25E-2</v>
      </c>
      <c r="L19" s="3">
        <f t="shared" si="4"/>
        <v>16</v>
      </c>
      <c r="M19" s="4">
        <f t="shared" si="5"/>
        <v>-2.7725887222397811</v>
      </c>
    </row>
    <row r="20" spans="1:13">
      <c r="A20" s="1">
        <f t="shared" si="6"/>
        <v>16</v>
      </c>
      <c r="C20" s="6">
        <f t="shared" si="7"/>
        <v>3.8289288597511212E-2</v>
      </c>
      <c r="D20" s="3">
        <f t="shared" si="0"/>
        <v>26.116964734231171</v>
      </c>
      <c r="E20" s="4">
        <f t="shared" si="1"/>
        <v>-3.2625850929940454</v>
      </c>
      <c r="G20" s="6">
        <f t="shared" si="8"/>
        <v>6.684491978609626E-2</v>
      </c>
      <c r="H20" s="3">
        <f t="shared" si="2"/>
        <v>14.959999999999999</v>
      </c>
      <c r="I20" s="4">
        <f t="shared" si="3"/>
        <v>-2.7053799725463312</v>
      </c>
      <c r="J20" s="7"/>
      <c r="K20" s="6">
        <f t="shared" si="9"/>
        <v>6.0000000000000005E-2</v>
      </c>
      <c r="L20" s="3">
        <f t="shared" si="4"/>
        <v>16.666666666666664</v>
      </c>
      <c r="M20" s="4">
        <f t="shared" si="5"/>
        <v>-2.8134107167600364</v>
      </c>
    </row>
    <row r="21" spans="1:13">
      <c r="A21" s="1">
        <f t="shared" si="6"/>
        <v>17</v>
      </c>
      <c r="C21" s="6">
        <f t="shared" si="7"/>
        <v>3.6059494017307833E-2</v>
      </c>
      <c r="D21" s="3">
        <f t="shared" si="0"/>
        <v>27.731947639642975</v>
      </c>
      <c r="E21" s="4">
        <f t="shared" si="1"/>
        <v>-3.3225850929940455</v>
      </c>
      <c r="G21" s="6">
        <f t="shared" si="8"/>
        <v>6.5487884741322847E-2</v>
      </c>
      <c r="H21" s="3">
        <f t="shared" si="2"/>
        <v>15.270000000000001</v>
      </c>
      <c r="I21" s="4">
        <f t="shared" si="3"/>
        <v>-2.7258901192305411</v>
      </c>
      <c r="J21" s="7"/>
      <c r="K21" s="6">
        <f t="shared" si="9"/>
        <v>5.7500000000000002E-2</v>
      </c>
      <c r="L21" s="3">
        <f t="shared" si="4"/>
        <v>17.391304347826086</v>
      </c>
      <c r="M21" s="2">
        <f t="shared" si="5"/>
        <v>-2.855970331178832</v>
      </c>
    </row>
    <row r="22" spans="1:13">
      <c r="A22" s="1">
        <f t="shared" si="6"/>
        <v>18</v>
      </c>
      <c r="C22" s="6">
        <f t="shared" si="7"/>
        <v>3.3959552564493914E-2</v>
      </c>
      <c r="D22" s="3">
        <f t="shared" si="0"/>
        <v>29.446795510655239</v>
      </c>
      <c r="E22" s="4">
        <f t="shared" si="1"/>
        <v>-3.3825850929940455</v>
      </c>
      <c r="G22" s="6">
        <f t="shared" si="8"/>
        <v>6.4184852374839535E-2</v>
      </c>
      <c r="H22" s="3">
        <f t="shared" si="2"/>
        <v>15.58</v>
      </c>
      <c r="I22" s="4">
        <f t="shared" si="3"/>
        <v>-2.7459880404426023</v>
      </c>
      <c r="J22" s="7"/>
      <c r="K22" s="6">
        <f t="shared" si="9"/>
        <v>5.5000000000000007E-2</v>
      </c>
      <c r="L22" s="3">
        <f t="shared" si="4"/>
        <v>18.18181818181818</v>
      </c>
      <c r="M22" s="4">
        <f t="shared" si="5"/>
        <v>-2.9004220937496661</v>
      </c>
    </row>
    <row r="23" spans="1:13">
      <c r="A23" s="1">
        <f t="shared" si="6"/>
        <v>19</v>
      </c>
      <c r="C23" s="6">
        <f t="shared" si="7"/>
        <v>3.1981902181630398E-2</v>
      </c>
      <c r="D23" s="3">
        <f t="shared" si="0"/>
        <v>31.26768365186155</v>
      </c>
      <c r="E23" s="4">
        <f t="shared" si="1"/>
        <v>-3.4425850929940456</v>
      </c>
      <c r="G23" s="6">
        <f t="shared" si="8"/>
        <v>6.293266205160479E-2</v>
      </c>
      <c r="H23" s="3">
        <f t="shared" si="2"/>
        <v>15.889999999999999</v>
      </c>
      <c r="I23" s="4">
        <f t="shared" si="3"/>
        <v>-2.7656899805486246</v>
      </c>
      <c r="J23" s="7"/>
      <c r="K23" s="6">
        <f t="shared" si="9"/>
        <v>5.2500000000000005E-2</v>
      </c>
      <c r="L23" s="3">
        <f t="shared" si="4"/>
        <v>19.047619047619047</v>
      </c>
      <c r="M23" s="4">
        <f t="shared" si="5"/>
        <v>-2.9469421093845587</v>
      </c>
    </row>
    <row r="24" spans="1:13">
      <c r="A24" s="1">
        <f t="shared" si="6"/>
        <v>20</v>
      </c>
      <c r="C24" s="6">
        <f t="shared" si="7"/>
        <v>3.0119421191220214E-2</v>
      </c>
      <c r="D24" s="3">
        <f t="shared" si="0"/>
        <v>33.201169227365469</v>
      </c>
      <c r="E24" s="4">
        <f t="shared" si="1"/>
        <v>-3.5025850929940456</v>
      </c>
      <c r="G24" s="6">
        <f t="shared" si="8"/>
        <v>6.1728395061728392E-2</v>
      </c>
      <c r="H24" s="3">
        <f t="shared" si="2"/>
        <v>16.2</v>
      </c>
      <c r="I24" s="4">
        <f t="shared" si="3"/>
        <v>-2.7850112422383386</v>
      </c>
      <c r="J24" s="7"/>
      <c r="K24" s="6">
        <f t="shared" si="9"/>
        <v>0.05</v>
      </c>
      <c r="L24" s="3">
        <f t="shared" si="4"/>
        <v>20</v>
      </c>
      <c r="M24" s="4">
        <f t="shared" si="5"/>
        <v>-2.9957322735539909</v>
      </c>
    </row>
    <row r="25" spans="1:13">
      <c r="A25" s="1">
        <f t="shared" si="6"/>
        <v>21</v>
      </c>
      <c r="C25" s="6">
        <f t="shared" si="7"/>
        <v>2.8365402649977042E-2</v>
      </c>
      <c r="D25" s="3">
        <f t="shared" si="0"/>
        <v>35.254214873653815</v>
      </c>
      <c r="E25" s="4">
        <f t="shared" si="1"/>
        <v>-3.5625850929940457</v>
      </c>
      <c r="G25" s="6">
        <f t="shared" si="8"/>
        <v>6.0569351907934589E-2</v>
      </c>
      <c r="H25" s="3">
        <f t="shared" si="2"/>
        <v>16.509999999999998</v>
      </c>
      <c r="I25" s="4">
        <f t="shared" si="3"/>
        <v>-2.8039662579320366</v>
      </c>
      <c r="J25" s="7"/>
      <c r="K25" s="6">
        <f t="shared" si="9"/>
        <v>4.7500000000000007E-2</v>
      </c>
      <c r="L25" s="3">
        <f t="shared" si="4"/>
        <v>21.052631578947366</v>
      </c>
      <c r="M25" s="4">
        <f t="shared" si="5"/>
        <v>-3.0470255679415414</v>
      </c>
    </row>
    <row r="26" spans="1:13">
      <c r="A26" s="1">
        <f t="shared" si="6"/>
        <v>22</v>
      </c>
      <c r="C26" s="6">
        <f t="shared" si="7"/>
        <v>2.6713530196585039E-2</v>
      </c>
      <c r="D26" s="3">
        <f t="shared" si="0"/>
        <v>37.434213772608622</v>
      </c>
      <c r="E26" s="4">
        <f t="shared" si="1"/>
        <v>-3.6225850929940457</v>
      </c>
      <c r="G26" s="6">
        <f t="shared" si="8"/>
        <v>5.9453032104637343E-2</v>
      </c>
      <c r="H26" s="3">
        <f t="shared" si="2"/>
        <v>16.819999999999997</v>
      </c>
      <c r="I26" s="4">
        <f t="shared" ref="I26:I29" si="10">LN(G26)</f>
        <v>-2.8225686545448019</v>
      </c>
      <c r="J26" s="7"/>
      <c r="K26" s="6">
        <f t="shared" si="9"/>
        <v>4.5000000000000005E-2</v>
      </c>
      <c r="L26" s="3">
        <f t="shared" si="4"/>
        <v>22.222222222222218</v>
      </c>
      <c r="M26" s="4">
        <f t="shared" ref="M26:M29" si="11">LN(K26)</f>
        <v>-3.1010927892118172</v>
      </c>
    </row>
    <row r="27" spans="1:13">
      <c r="A27" s="1">
        <f t="shared" si="6"/>
        <v>23</v>
      </c>
      <c r="C27" s="6">
        <f t="shared" si="7"/>
        <v>2.5157855305975654E-2</v>
      </c>
      <c r="D27" s="3">
        <f t="shared" si="0"/>
        <v>39.749016274947479</v>
      </c>
      <c r="E27" s="4">
        <f t="shared" si="1"/>
        <v>-3.6825850929940454</v>
      </c>
      <c r="G27" s="6">
        <f t="shared" si="8"/>
        <v>5.837711617046118E-2</v>
      </c>
      <c r="H27" s="3">
        <f t="shared" si="2"/>
        <v>17.13</v>
      </c>
      <c r="I27" s="4">
        <f t="shared" si="10"/>
        <v>-2.8408313123360287</v>
      </c>
      <c r="J27" s="7"/>
      <c r="K27" s="6">
        <f t="shared" si="9"/>
        <v>4.2500000000000003E-2</v>
      </c>
      <c r="L27" s="3">
        <f t="shared" si="4"/>
        <v>23.52941176470588</v>
      </c>
      <c r="M27" s="4">
        <f t="shared" si="11"/>
        <v>-3.158251203051766</v>
      </c>
    </row>
    <row r="28" spans="1:13">
      <c r="A28" s="1">
        <f t="shared" si="6"/>
        <v>24</v>
      </c>
      <c r="C28" s="6">
        <f t="shared" si="7"/>
        <v>2.3692775868212178E-2</v>
      </c>
      <c r="D28" s="3">
        <f t="shared" si="0"/>
        <v>42.206958169965525</v>
      </c>
      <c r="E28" s="4">
        <f t="shared" si="1"/>
        <v>-3.7425850929940454</v>
      </c>
      <c r="G28" s="6">
        <f t="shared" si="8"/>
        <v>5.7339449541284407E-2</v>
      </c>
      <c r="H28" s="3">
        <f t="shared" si="2"/>
        <v>17.439999999999998</v>
      </c>
      <c r="I28" s="4">
        <f t="shared" si="10"/>
        <v>-2.8587664184808337</v>
      </c>
      <c r="J28" s="7"/>
      <c r="K28" s="6">
        <f t="shared" si="9"/>
        <v>4.0000000000000008E-2</v>
      </c>
      <c r="L28" s="3">
        <f t="shared" si="4"/>
        <v>24.999999999999996</v>
      </c>
      <c r="M28" s="4">
        <f t="shared" si="11"/>
        <v>-3.2188758248682006</v>
      </c>
    </row>
    <row r="29" spans="1:13">
      <c r="A29" s="1">
        <f t="shared" si="6"/>
        <v>25</v>
      </c>
      <c r="C29" s="6">
        <f t="shared" si="7"/>
        <v>2.2313016014842982E-2</v>
      </c>
      <c r="D29" s="3">
        <f t="shared" si="0"/>
        <v>44.816890703380651</v>
      </c>
      <c r="E29" s="4">
        <f t="shared" si="1"/>
        <v>-3.8025850929940459</v>
      </c>
      <c r="G29" s="6">
        <f t="shared" si="8"/>
        <v>5.6338028169014093E-2</v>
      </c>
      <c r="H29" s="3">
        <f t="shared" si="2"/>
        <v>17.749999999999996</v>
      </c>
      <c r="I29" s="4">
        <f t="shared" si="10"/>
        <v>-2.8763855159214247</v>
      </c>
      <c r="J29" s="7"/>
      <c r="K29" s="6">
        <f t="shared" si="9"/>
        <v>3.7500000000000006E-2</v>
      </c>
      <c r="L29" s="3">
        <f t="shared" si="4"/>
        <v>26.666666666666664</v>
      </c>
      <c r="M29" s="4">
        <f t="shared" si="11"/>
        <v>-3.2834143460057716</v>
      </c>
    </row>
    <row r="31" spans="1:13">
      <c r="C31" s="1" t="s">
        <v>0</v>
      </c>
      <c r="D31" s="1" t="s">
        <v>1</v>
      </c>
      <c r="E31" s="1" t="s">
        <v>2</v>
      </c>
    </row>
    <row r="32" spans="1:13">
      <c r="A32" s="1">
        <v>0</v>
      </c>
      <c r="C32" s="1">
        <v>1</v>
      </c>
      <c r="D32" s="3">
        <f>1/C32</f>
        <v>1</v>
      </c>
      <c r="E32" s="4">
        <f>LN(C32)</f>
        <v>0</v>
      </c>
    </row>
    <row r="33" spans="1:5">
      <c r="A33" s="1">
        <f>A32+25</f>
        <v>25</v>
      </c>
      <c r="C33" s="1">
        <v>0.78</v>
      </c>
      <c r="D33" s="3">
        <f t="shared" ref="D33:D39" si="12">1/C33</f>
        <v>1.2820512820512819</v>
      </c>
      <c r="E33" s="4">
        <f t="shared" ref="E33:E39" si="13">LN(C33)</f>
        <v>-0.24846135929849961</v>
      </c>
    </row>
    <row r="34" spans="1:5">
      <c r="A34" s="1">
        <f t="shared" ref="A34:A36" si="14">A33+25</f>
        <v>50</v>
      </c>
      <c r="C34" s="1">
        <v>0.61</v>
      </c>
      <c r="D34" s="3">
        <f t="shared" si="12"/>
        <v>1.639344262295082</v>
      </c>
      <c r="E34" s="4">
        <f t="shared" si="13"/>
        <v>-0.49429632181478012</v>
      </c>
    </row>
    <row r="35" spans="1:5">
      <c r="A35" s="1">
        <f t="shared" si="14"/>
        <v>75</v>
      </c>
      <c r="C35" s="1">
        <v>0.47</v>
      </c>
      <c r="D35" s="3">
        <f t="shared" si="12"/>
        <v>2.1276595744680851</v>
      </c>
      <c r="E35" s="4">
        <f t="shared" si="13"/>
        <v>-0.75502258427803282</v>
      </c>
    </row>
    <row r="36" spans="1:5">
      <c r="A36" s="1">
        <f t="shared" si="14"/>
        <v>100</v>
      </c>
      <c r="C36" s="1">
        <v>0.37</v>
      </c>
      <c r="D36" s="3">
        <f t="shared" si="12"/>
        <v>2.7027027027027026</v>
      </c>
      <c r="E36" s="4">
        <f t="shared" si="13"/>
        <v>-0.9942522733438669</v>
      </c>
    </row>
    <row r="37" spans="1:5">
      <c r="A37" s="1">
        <f>A36+50</f>
        <v>150</v>
      </c>
      <c r="C37" s="1">
        <v>0.22</v>
      </c>
      <c r="D37" s="3">
        <f t="shared" si="12"/>
        <v>4.5454545454545459</v>
      </c>
      <c r="E37" s="4">
        <f t="shared" si="13"/>
        <v>-1.5141277326297755</v>
      </c>
    </row>
    <row r="38" spans="1:5">
      <c r="A38" s="1">
        <f t="shared" ref="A38:A39" si="15">A37+50</f>
        <v>200</v>
      </c>
      <c r="C38" s="1">
        <v>0.14000000000000001</v>
      </c>
      <c r="D38" s="3">
        <f t="shared" si="12"/>
        <v>7.1428571428571423</v>
      </c>
      <c r="E38" s="4">
        <f t="shared" si="13"/>
        <v>-1.9661128563728327</v>
      </c>
    </row>
    <row r="39" spans="1:5">
      <c r="A39" s="1">
        <f t="shared" si="15"/>
        <v>250</v>
      </c>
      <c r="C39" s="1">
        <v>0.08</v>
      </c>
      <c r="D39" s="3">
        <f t="shared" si="12"/>
        <v>12.5</v>
      </c>
      <c r="E39" s="4">
        <f t="shared" si="13"/>
        <v>-2.5257286443082556</v>
      </c>
    </row>
    <row r="41" spans="1:5">
      <c r="C41" s="1" t="s">
        <v>0</v>
      </c>
      <c r="D41" s="1" t="s">
        <v>1</v>
      </c>
      <c r="E41" s="1" t="s">
        <v>2</v>
      </c>
    </row>
    <row r="42" spans="1:5">
      <c r="A42" s="1">
        <v>0</v>
      </c>
      <c r="C42" s="1">
        <v>1</v>
      </c>
      <c r="D42" s="3">
        <f>1/C42</f>
        <v>1</v>
      </c>
      <c r="E42" s="4">
        <f>LN(C42)</f>
        <v>0</v>
      </c>
    </row>
    <row r="43" spans="1:5">
      <c r="A43" s="1">
        <f>A42+25</f>
        <v>25</v>
      </c>
      <c r="C43" s="1">
        <v>0.8</v>
      </c>
      <c r="D43" s="3">
        <f t="shared" ref="D43:D49" si="16">1/C43</f>
        <v>1.25</v>
      </c>
      <c r="E43" s="4">
        <f t="shared" ref="E43:E49" si="17">LN(C43)</f>
        <v>-0.22314355131420971</v>
      </c>
    </row>
    <row r="44" spans="1:5">
      <c r="A44" s="1">
        <f t="shared" ref="A44:A46" si="18">A43+25</f>
        <v>50</v>
      </c>
      <c r="C44" s="1">
        <v>0.67</v>
      </c>
      <c r="D44" s="3">
        <f t="shared" si="16"/>
        <v>1.4925373134328357</v>
      </c>
      <c r="E44" s="4">
        <f t="shared" si="17"/>
        <v>-0.40047756659712525</v>
      </c>
    </row>
    <row r="45" spans="1:5">
      <c r="A45" s="1">
        <f t="shared" si="18"/>
        <v>75</v>
      </c>
      <c r="C45" s="1">
        <v>0.56999999999999995</v>
      </c>
      <c r="D45" s="3">
        <f t="shared" si="16"/>
        <v>1.7543859649122808</v>
      </c>
      <c r="E45" s="4">
        <f t="shared" si="17"/>
        <v>-0.56211891815354131</v>
      </c>
    </row>
    <row r="46" spans="1:5">
      <c r="A46" s="1">
        <f t="shared" si="18"/>
        <v>100</v>
      </c>
      <c r="C46" s="1">
        <v>0.5</v>
      </c>
      <c r="D46" s="3">
        <f t="shared" si="16"/>
        <v>2</v>
      </c>
      <c r="E46" s="4">
        <f t="shared" si="17"/>
        <v>-0.69314718055994529</v>
      </c>
    </row>
    <row r="47" spans="1:5">
      <c r="A47" s="1">
        <f>A46+50</f>
        <v>150</v>
      </c>
      <c r="C47" s="1">
        <v>0.4</v>
      </c>
      <c r="D47" s="3">
        <f t="shared" si="16"/>
        <v>2.5</v>
      </c>
      <c r="E47" s="4">
        <f t="shared" si="17"/>
        <v>-0.916290731874155</v>
      </c>
    </row>
    <row r="48" spans="1:5">
      <c r="A48" s="1">
        <f t="shared" ref="A48:A49" si="19">A47+50</f>
        <v>200</v>
      </c>
      <c r="C48" s="1">
        <v>0.33</v>
      </c>
      <c r="D48" s="3">
        <f t="shared" si="16"/>
        <v>3.0303030303030303</v>
      </c>
      <c r="E48" s="4">
        <f t="shared" si="17"/>
        <v>-1.1086626245216111</v>
      </c>
    </row>
    <row r="49" spans="1:5">
      <c r="A49" s="1">
        <f t="shared" si="19"/>
        <v>250</v>
      </c>
      <c r="C49" s="1">
        <v>0.28999999999999998</v>
      </c>
      <c r="D49" s="3">
        <f t="shared" si="16"/>
        <v>3.4482758620689657</v>
      </c>
      <c r="E49" s="4">
        <f t="shared" si="17"/>
        <v>-1.2378743560016174</v>
      </c>
    </row>
    <row r="51" spans="1:5">
      <c r="C51" s="1" t="s">
        <v>0</v>
      </c>
      <c r="D51" s="1" t="s">
        <v>1</v>
      </c>
      <c r="E51" s="1" t="s">
        <v>2</v>
      </c>
    </row>
    <row r="52" spans="1:5">
      <c r="A52" s="1">
        <v>0</v>
      </c>
      <c r="C52" s="1">
        <v>1</v>
      </c>
      <c r="D52" s="3">
        <f>1/C52</f>
        <v>1</v>
      </c>
      <c r="E52" s="4">
        <f>LN(C52)</f>
        <v>0</v>
      </c>
    </row>
    <row r="53" spans="1:5">
      <c r="A53" s="1">
        <f>A52+25</f>
        <v>25</v>
      </c>
      <c r="C53" s="1">
        <v>0.75</v>
      </c>
      <c r="D53" s="3">
        <f t="shared" ref="D53:D56" si="20">1/C53</f>
        <v>1.3333333333333333</v>
      </c>
      <c r="E53" s="4">
        <f t="shared" ref="E53:E56" si="21">LN(C53)</f>
        <v>-0.2876820724517809</v>
      </c>
    </row>
    <row r="54" spans="1:5">
      <c r="A54" s="1">
        <f t="shared" ref="A54:A56" si="22">A53+25</f>
        <v>50</v>
      </c>
      <c r="C54" s="1">
        <v>0.5</v>
      </c>
      <c r="D54" s="3">
        <f t="shared" si="20"/>
        <v>2</v>
      </c>
      <c r="E54" s="4">
        <f t="shared" si="21"/>
        <v>-0.69314718055994529</v>
      </c>
    </row>
    <row r="55" spans="1:5">
      <c r="A55" s="1">
        <f t="shared" si="22"/>
        <v>75</v>
      </c>
      <c r="C55" s="1">
        <v>0.25</v>
      </c>
      <c r="D55" s="3">
        <f t="shared" si="20"/>
        <v>4</v>
      </c>
      <c r="E55" s="4">
        <f t="shared" si="21"/>
        <v>-1.3862943611198906</v>
      </c>
    </row>
    <row r="56" spans="1:5">
      <c r="A56" s="1">
        <f t="shared" si="22"/>
        <v>100</v>
      </c>
      <c r="C56" s="1">
        <v>0</v>
      </c>
      <c r="D56" s="3" t="e">
        <f t="shared" si="20"/>
        <v>#DIV/0!</v>
      </c>
      <c r="E56" s="4" t="e">
        <f t="shared" si="21"/>
        <v>#NUM!</v>
      </c>
    </row>
  </sheetData>
  <mergeCells count="5">
    <mergeCell ref="C1:M1"/>
    <mergeCell ref="C2:E2"/>
    <mergeCell ref="G2:I2"/>
    <mergeCell ref="K2:M2"/>
    <mergeCell ref="A1:A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>
      <selection activeCell="O14" sqref="A1:XFD1048576"/>
    </sheetView>
  </sheetViews>
  <sheetFormatPr baseColWidth="10" defaultRowHeight="15" x14ac:dyDescent="0"/>
  <cols>
    <col min="1" max="1" width="7.1640625" customWidth="1"/>
    <col min="2" max="2" width="10.1640625" customWidth="1"/>
    <col min="3" max="3" width="4.5" customWidth="1"/>
    <col min="4" max="4" width="7.6640625" customWidth="1"/>
    <col min="5" max="5" width="9.5" customWidth="1"/>
    <col min="6" max="6" width="3.33203125" customWidth="1"/>
    <col min="7" max="7" width="8.1640625" customWidth="1"/>
    <col min="8" max="8" width="9.1640625" customWidth="1"/>
    <col min="9" max="9" width="4.1640625" customWidth="1"/>
    <col min="10" max="11" width="7.6640625" customWidth="1"/>
    <col min="12" max="12" width="2.83203125" customWidth="1"/>
    <col min="13" max="14" width="7.83203125" customWidth="1"/>
    <col min="15" max="15" width="4.33203125" customWidth="1"/>
    <col min="16" max="17" width="7.33203125" customWidth="1"/>
    <col min="18" max="18" width="4" customWidth="1"/>
    <col min="19" max="19" width="14.1640625" customWidth="1"/>
    <col min="20" max="20" width="12.6640625" customWidth="1"/>
    <col min="21" max="21" width="18.83203125" customWidth="1"/>
    <col min="22" max="22" width="22" customWidth="1"/>
    <col min="23" max="23" width="3.33203125" customWidth="1"/>
    <col min="24" max="24" width="11.5" customWidth="1"/>
    <col min="26" max="26" width="19.1640625" customWidth="1"/>
    <col min="27" max="27" width="20.5" customWidth="1"/>
    <col min="28" max="28" width="4.1640625" customWidth="1"/>
    <col min="29" max="29" width="11.6640625" customWidth="1"/>
    <col min="30" max="30" width="13.6640625" customWidth="1"/>
    <col min="31" max="31" width="19" customWidth="1"/>
    <col min="32" max="32" width="20" customWidth="1"/>
  </cols>
  <sheetData>
    <row r="1" spans="1:32">
      <c r="A1" s="14" t="s">
        <v>8</v>
      </c>
      <c r="B1" s="14"/>
      <c r="D1" s="17" t="s">
        <v>9</v>
      </c>
      <c r="E1" s="17"/>
      <c r="G1" s="18" t="s">
        <v>10</v>
      </c>
      <c r="H1" s="18"/>
      <c r="J1" s="13" t="s">
        <v>11</v>
      </c>
      <c r="K1" s="13"/>
      <c r="M1" s="13" t="s">
        <v>12</v>
      </c>
      <c r="N1" s="13"/>
      <c r="P1" s="13" t="s">
        <v>13</v>
      </c>
      <c r="Q1" s="13"/>
      <c r="T1" s="14" t="s">
        <v>8</v>
      </c>
      <c r="U1" s="14"/>
      <c r="V1" s="14"/>
      <c r="Y1" s="17" t="s">
        <v>9</v>
      </c>
      <c r="Z1" s="17"/>
      <c r="AA1" s="17"/>
      <c r="AD1" s="18" t="s">
        <v>10</v>
      </c>
      <c r="AE1" s="18"/>
      <c r="AF1" s="18"/>
    </row>
    <row r="2" spans="1:32">
      <c r="A2" s="8" t="s">
        <v>5</v>
      </c>
      <c r="B2" s="8" t="s">
        <v>0</v>
      </c>
      <c r="C2" s="8"/>
      <c r="D2" s="8" t="s">
        <v>5</v>
      </c>
      <c r="E2" s="8" t="s">
        <v>0</v>
      </c>
      <c r="F2" s="8"/>
      <c r="G2" s="8" t="s">
        <v>5</v>
      </c>
      <c r="H2" s="8" t="s">
        <v>0</v>
      </c>
      <c r="I2" s="8"/>
      <c r="J2" s="8" t="s">
        <v>5</v>
      </c>
      <c r="K2" s="8" t="s">
        <v>0</v>
      </c>
      <c r="M2" s="8" t="s">
        <v>5</v>
      </c>
      <c r="N2" s="8" t="s">
        <v>0</v>
      </c>
      <c r="P2" s="8" t="s">
        <v>5</v>
      </c>
      <c r="Q2" s="8" t="s">
        <v>0</v>
      </c>
      <c r="S2" s="8" t="s">
        <v>5</v>
      </c>
      <c r="T2" s="8" t="s">
        <v>0</v>
      </c>
      <c r="U2" s="8" t="s">
        <v>1</v>
      </c>
      <c r="V2" s="8" t="s">
        <v>2</v>
      </c>
      <c r="X2" s="9" t="s">
        <v>5</v>
      </c>
      <c r="Y2" s="9" t="s">
        <v>0</v>
      </c>
      <c r="Z2" s="9" t="s">
        <v>1</v>
      </c>
      <c r="AA2" s="9" t="s">
        <v>2</v>
      </c>
      <c r="AC2" s="9" t="s">
        <v>5</v>
      </c>
      <c r="AD2" s="9" t="s">
        <v>0</v>
      </c>
      <c r="AE2" s="9" t="s">
        <v>1</v>
      </c>
      <c r="AF2" s="9" t="s">
        <v>2</v>
      </c>
    </row>
    <row r="3" spans="1:32">
      <c r="A3" s="11">
        <v>0</v>
      </c>
      <c r="B3" s="12">
        <v>0.1</v>
      </c>
      <c r="C3" s="8"/>
      <c r="D3" s="15">
        <v>0</v>
      </c>
      <c r="E3" s="16">
        <v>0.1</v>
      </c>
      <c r="F3" s="8"/>
      <c r="G3" s="19">
        <v>0</v>
      </c>
      <c r="H3" s="20">
        <v>0.1</v>
      </c>
      <c r="I3" s="8"/>
      <c r="J3" s="8">
        <v>0</v>
      </c>
      <c r="K3" s="3">
        <v>1</v>
      </c>
      <c r="M3" s="8">
        <v>0</v>
      </c>
      <c r="N3" s="3">
        <v>1</v>
      </c>
      <c r="P3" s="8">
        <v>0</v>
      </c>
      <c r="Q3" s="3">
        <v>1</v>
      </c>
      <c r="S3" s="11">
        <f>A3</f>
        <v>0</v>
      </c>
      <c r="T3" s="12">
        <f>B3</f>
        <v>0.1</v>
      </c>
      <c r="U3" s="3">
        <f>1/T3</f>
        <v>10</v>
      </c>
      <c r="V3" s="4">
        <f>LN(T3)</f>
        <v>-2.3025850929940455</v>
      </c>
      <c r="X3" s="15">
        <f>D3</f>
        <v>0</v>
      </c>
      <c r="Y3" s="16">
        <f>E3</f>
        <v>0.1</v>
      </c>
      <c r="Z3" s="3">
        <f>1/Y3</f>
        <v>10</v>
      </c>
      <c r="AA3" s="4">
        <f>LN(Y3)</f>
        <v>-2.3025850929940455</v>
      </c>
      <c r="AC3" s="19">
        <f>G3</f>
        <v>0</v>
      </c>
      <c r="AD3" s="20">
        <f>H3</f>
        <v>0.1</v>
      </c>
      <c r="AE3" s="3">
        <f>1/AD3</f>
        <v>10</v>
      </c>
      <c r="AF3" s="4">
        <f>LN(AD3)</f>
        <v>-2.3025850929940455</v>
      </c>
    </row>
    <row r="4" spans="1:32">
      <c r="A4" s="11">
        <v>1</v>
      </c>
      <c r="B4" s="12">
        <v>9.417645335842488E-2</v>
      </c>
      <c r="C4" s="8"/>
      <c r="D4" s="15">
        <v>1</v>
      </c>
      <c r="E4" s="16">
        <v>9.6993210475266739E-2</v>
      </c>
      <c r="F4" s="8"/>
      <c r="G4" s="19">
        <v>1</v>
      </c>
      <c r="H4" s="20">
        <v>9.7500000000000003E-2</v>
      </c>
      <c r="I4" s="8"/>
      <c r="J4" s="8">
        <f>J3+25</f>
        <v>25</v>
      </c>
      <c r="K4" s="8">
        <v>0.78</v>
      </c>
      <c r="M4" s="8">
        <f>M3+25</f>
        <v>25</v>
      </c>
      <c r="N4" s="3">
        <v>0.8</v>
      </c>
      <c r="P4" s="8">
        <f>P3+25</f>
        <v>25</v>
      </c>
      <c r="Q4" s="3">
        <f>Q3-0.14</f>
        <v>0.86</v>
      </c>
      <c r="S4" s="10" t="s">
        <v>14</v>
      </c>
      <c r="T4" s="10" t="s">
        <v>14</v>
      </c>
      <c r="U4" s="10" t="s">
        <v>15</v>
      </c>
      <c r="V4" s="10" t="s">
        <v>16</v>
      </c>
      <c r="X4" s="10" t="s">
        <v>14</v>
      </c>
      <c r="Y4" s="10" t="s">
        <v>14</v>
      </c>
      <c r="Z4" s="10" t="s">
        <v>15</v>
      </c>
      <c r="AA4" s="10" t="s">
        <v>16</v>
      </c>
      <c r="AC4" s="10" t="s">
        <v>14</v>
      </c>
      <c r="AD4" s="10" t="s">
        <v>14</v>
      </c>
      <c r="AE4" s="10" t="s">
        <v>15</v>
      </c>
      <c r="AF4" s="10" t="s">
        <v>16</v>
      </c>
    </row>
    <row r="5" spans="1:32">
      <c r="A5" s="11">
        <v>2</v>
      </c>
      <c r="B5" s="12">
        <v>8.8692043671715751E-2</v>
      </c>
      <c r="C5" s="8"/>
      <c r="D5" s="15">
        <v>2</v>
      </c>
      <c r="E5" s="16">
        <v>9.4161958568738227E-2</v>
      </c>
      <c r="F5" s="8"/>
      <c r="G5" s="19">
        <v>2</v>
      </c>
      <c r="H5" s="20">
        <v>9.5000000000000001E-2</v>
      </c>
      <c r="I5" s="8"/>
      <c r="J5" s="8">
        <f t="shared" ref="J5:J7" si="0">J4+25</f>
        <v>50</v>
      </c>
      <c r="K5" s="8">
        <v>0.61</v>
      </c>
      <c r="M5" s="8">
        <f t="shared" ref="M5:M7" si="1">M4+25</f>
        <v>50</v>
      </c>
      <c r="N5" s="3">
        <v>0.67</v>
      </c>
      <c r="P5" s="8">
        <f t="shared" ref="P5:P7" si="2">P4+25</f>
        <v>50</v>
      </c>
      <c r="Q5" s="3">
        <f t="shared" ref="Q5:Q9" si="3">Q4-0.14</f>
        <v>0.72</v>
      </c>
    </row>
    <row r="6" spans="1:32">
      <c r="A6" s="11">
        <v>3</v>
      </c>
      <c r="B6" s="12">
        <v>8.35270211411272E-2</v>
      </c>
      <c r="C6" s="8"/>
      <c r="D6" s="15">
        <v>3</v>
      </c>
      <c r="E6" s="16">
        <v>9.1491308325709064E-2</v>
      </c>
      <c r="F6" s="8"/>
      <c r="G6" s="19">
        <v>3</v>
      </c>
      <c r="H6" s="20">
        <v>9.2499999999999999E-2</v>
      </c>
      <c r="I6" s="8"/>
      <c r="J6" s="8">
        <f t="shared" si="0"/>
        <v>75</v>
      </c>
      <c r="K6" s="8">
        <v>0.47</v>
      </c>
      <c r="M6" s="8">
        <f t="shared" si="1"/>
        <v>75</v>
      </c>
      <c r="N6" s="3">
        <v>0.56999999999999995</v>
      </c>
      <c r="P6" s="8">
        <f t="shared" si="2"/>
        <v>75</v>
      </c>
      <c r="Q6" s="3">
        <f t="shared" si="3"/>
        <v>0.57999999999999996</v>
      </c>
    </row>
    <row r="7" spans="1:32">
      <c r="A7" s="11">
        <v>4</v>
      </c>
      <c r="B7" s="12">
        <v>7.866278610665535E-2</v>
      </c>
      <c r="C7" s="8"/>
      <c r="D7" s="15">
        <v>4</v>
      </c>
      <c r="E7" s="16">
        <v>8.8967971530249101E-2</v>
      </c>
      <c r="F7" s="8"/>
      <c r="G7" s="19">
        <v>4</v>
      </c>
      <c r="H7" s="20">
        <v>9.0000000000000011E-2</v>
      </c>
      <c r="I7" s="8"/>
      <c r="J7" s="8">
        <f t="shared" si="0"/>
        <v>100</v>
      </c>
      <c r="K7" s="8">
        <v>0.37</v>
      </c>
      <c r="M7" s="8">
        <f t="shared" si="1"/>
        <v>100</v>
      </c>
      <c r="N7" s="3">
        <v>0.5</v>
      </c>
      <c r="P7" s="8">
        <f t="shared" si="2"/>
        <v>100</v>
      </c>
      <c r="Q7" s="3">
        <f t="shared" si="3"/>
        <v>0.43999999999999995</v>
      </c>
    </row>
    <row r="8" spans="1:32">
      <c r="A8" s="11">
        <v>5</v>
      </c>
      <c r="B8" s="12">
        <v>7.4081822068171793E-2</v>
      </c>
      <c r="C8" s="8"/>
      <c r="D8" s="15">
        <v>5</v>
      </c>
      <c r="E8" s="16">
        <v>8.6580086580086577E-2</v>
      </c>
      <c r="F8" s="8"/>
      <c r="G8" s="19">
        <v>5</v>
      </c>
      <c r="H8" s="20">
        <v>8.7500000000000008E-2</v>
      </c>
      <c r="I8" s="8"/>
      <c r="J8" s="8">
        <f>J7+50</f>
        <v>150</v>
      </c>
      <c r="K8" s="8">
        <v>0.22</v>
      </c>
      <c r="M8" s="8">
        <f>M7+50</f>
        <v>150</v>
      </c>
      <c r="N8" s="3">
        <v>0.4</v>
      </c>
      <c r="P8" s="8">
        <v>125</v>
      </c>
      <c r="Q8" s="3">
        <f t="shared" si="3"/>
        <v>0.29999999999999993</v>
      </c>
    </row>
    <row r="9" spans="1:32">
      <c r="A9" s="11">
        <v>6</v>
      </c>
      <c r="B9" s="12">
        <v>6.97676326071031E-2</v>
      </c>
      <c r="C9" s="8"/>
      <c r="D9" s="15">
        <v>6</v>
      </c>
      <c r="E9" s="16">
        <v>8.4317032040472181E-2</v>
      </c>
      <c r="F9" s="8"/>
      <c r="G9" s="19">
        <v>6</v>
      </c>
      <c r="H9" s="20">
        <v>8.5000000000000006E-2</v>
      </c>
      <c r="I9" s="8"/>
      <c r="J9" s="8">
        <f t="shared" ref="J9:J10" si="4">J8+50</f>
        <v>200</v>
      </c>
      <c r="K9" s="8">
        <v>0.14000000000000001</v>
      </c>
      <c r="M9" s="8">
        <f t="shared" ref="M9:M10" si="5">M8+50</f>
        <v>200</v>
      </c>
      <c r="N9" s="3">
        <v>0.33</v>
      </c>
      <c r="P9" s="8">
        <v>150</v>
      </c>
      <c r="Q9" s="3">
        <f t="shared" si="3"/>
        <v>0.15999999999999992</v>
      </c>
    </row>
    <row r="10" spans="1:32">
      <c r="A10" s="11">
        <v>7</v>
      </c>
      <c r="B10" s="12">
        <v>6.5704681981505683E-2</v>
      </c>
      <c r="C10" s="8"/>
      <c r="D10" s="15">
        <v>7</v>
      </c>
      <c r="E10" s="16">
        <v>8.2169268693508629E-2</v>
      </c>
      <c r="F10" s="8"/>
      <c r="G10" s="19">
        <v>7</v>
      </c>
      <c r="H10" s="20">
        <v>8.2500000000000004E-2</v>
      </c>
      <c r="I10" s="8"/>
      <c r="J10" s="8">
        <f t="shared" si="4"/>
        <v>250</v>
      </c>
      <c r="K10" s="8">
        <v>0.08</v>
      </c>
      <c r="M10" s="8">
        <f t="shared" si="5"/>
        <v>250</v>
      </c>
      <c r="N10" s="3">
        <v>0.28999999999999998</v>
      </c>
    </row>
    <row r="11" spans="1:32">
      <c r="A11" s="11">
        <v>8</v>
      </c>
      <c r="B11" s="12">
        <v>6.1878339180614084E-2</v>
      </c>
      <c r="C11" s="8"/>
      <c r="D11" s="15">
        <v>8</v>
      </c>
      <c r="E11" s="16">
        <v>8.0128205128205135E-2</v>
      </c>
      <c r="F11" s="8"/>
      <c r="G11" s="19">
        <v>8</v>
      </c>
      <c r="H11" s="20">
        <v>0.08</v>
      </c>
      <c r="I11" s="8"/>
    </row>
    <row r="12" spans="1:32">
      <c r="A12" s="11">
        <v>9</v>
      </c>
      <c r="B12" s="12">
        <v>5.8274825237398964E-2</v>
      </c>
      <c r="C12" s="8"/>
      <c r="D12" s="15">
        <v>9</v>
      </c>
      <c r="E12" s="16">
        <v>7.8186082877247862E-2</v>
      </c>
      <c r="F12" s="8"/>
      <c r="G12" s="19">
        <v>9</v>
      </c>
      <c r="H12" s="20">
        <v>7.7500000000000013E-2</v>
      </c>
      <c r="I12" s="8"/>
    </row>
    <row r="13" spans="1:32">
      <c r="A13" s="11">
        <v>10</v>
      </c>
      <c r="B13" s="12">
        <v>5.4881163609402643E-2</v>
      </c>
      <c r="C13" s="8"/>
      <c r="D13" s="15">
        <v>10</v>
      </c>
      <c r="E13" s="16">
        <v>7.6335877862595422E-2</v>
      </c>
      <c r="F13" s="8"/>
      <c r="G13" s="19">
        <v>10</v>
      </c>
      <c r="H13" s="20">
        <v>7.5000000000000011E-2</v>
      </c>
      <c r="I13" s="8"/>
    </row>
    <row r="14" spans="1:32">
      <c r="A14" s="11">
        <v>11</v>
      </c>
      <c r="B14" s="12">
        <v>5.1685133449169932E-2</v>
      </c>
      <c r="C14" s="8"/>
      <c r="D14" s="15">
        <v>11</v>
      </c>
      <c r="E14" s="16">
        <v>7.4571215510812833E-2</v>
      </c>
      <c r="F14" s="8"/>
      <c r="G14" s="19">
        <v>11</v>
      </c>
      <c r="H14" s="20">
        <v>7.2500000000000009E-2</v>
      </c>
      <c r="I14" s="8"/>
    </row>
    <row r="15" spans="1:32">
      <c r="A15" s="11">
        <v>12</v>
      </c>
      <c r="B15" s="12">
        <v>4.8675225595997171E-2</v>
      </c>
      <c r="C15" s="8"/>
      <c r="D15" s="15">
        <v>12</v>
      </c>
      <c r="E15" s="16">
        <v>7.2886297376093298E-2</v>
      </c>
      <c r="F15" s="8"/>
      <c r="G15" s="19">
        <v>12</v>
      </c>
      <c r="H15" s="20">
        <v>7.0000000000000007E-2</v>
      </c>
      <c r="I15" s="8"/>
    </row>
    <row r="16" spans="1:32">
      <c r="A16" s="11">
        <v>13</v>
      </c>
      <c r="B16" s="12">
        <v>4.5840601130522352E-2</v>
      </c>
      <c r="C16" s="8"/>
      <c r="D16" s="15">
        <v>13</v>
      </c>
      <c r="E16" s="16">
        <v>7.1275837491090524E-2</v>
      </c>
      <c r="F16" s="8"/>
      <c r="G16" s="19">
        <v>13</v>
      </c>
      <c r="H16" s="20">
        <v>6.7500000000000004E-2</v>
      </c>
      <c r="I16" s="8"/>
    </row>
    <row r="17" spans="1:9">
      <c r="A17" s="11">
        <v>14</v>
      </c>
      <c r="B17" s="12">
        <v>4.3171052342907974E-2</v>
      </c>
      <c r="C17" s="8"/>
      <c r="D17" s="15">
        <v>14</v>
      </c>
      <c r="E17" s="16">
        <v>6.9735006973500699E-2</v>
      </c>
      <c r="F17" s="8"/>
      <c r="G17" s="19">
        <v>14</v>
      </c>
      <c r="H17" s="20">
        <v>6.5000000000000002E-2</v>
      </c>
      <c r="I17" s="8"/>
    </row>
    <row r="18" spans="1:9">
      <c r="A18" s="11">
        <v>15</v>
      </c>
      <c r="B18" s="12">
        <v>4.0656965974059919E-2</v>
      </c>
      <c r="C18" s="8"/>
      <c r="D18" s="15">
        <v>15</v>
      </c>
      <c r="E18" s="16">
        <v>6.8259385665529013E-2</v>
      </c>
      <c r="F18" s="8"/>
      <c r="G18" s="19">
        <v>15</v>
      </c>
      <c r="H18" s="20">
        <v>6.25E-2</v>
      </c>
      <c r="I18" s="8"/>
    </row>
    <row r="19" spans="1:9">
      <c r="A19" s="11">
        <v>16</v>
      </c>
      <c r="B19" s="12">
        <v>3.8289288597511212E-2</v>
      </c>
      <c r="C19" s="8"/>
      <c r="D19" s="15">
        <v>16</v>
      </c>
      <c r="E19" s="16">
        <v>6.684491978609626E-2</v>
      </c>
      <c r="F19" s="8"/>
      <c r="G19" s="19">
        <v>16</v>
      </c>
      <c r="H19" s="20">
        <v>6.0000000000000005E-2</v>
      </c>
      <c r="I19" s="8"/>
    </row>
    <row r="20" spans="1:9">
      <c r="A20" s="11">
        <v>17</v>
      </c>
      <c r="B20" s="12">
        <v>3.6059494017307833E-2</v>
      </c>
      <c r="C20" s="8"/>
      <c r="D20" s="15">
        <v>17</v>
      </c>
      <c r="E20" s="16">
        <v>6.5487884741322847E-2</v>
      </c>
      <c r="F20" s="8"/>
      <c r="G20" s="19">
        <v>17</v>
      </c>
      <c r="H20" s="20">
        <v>5.7500000000000002E-2</v>
      </c>
      <c r="I20" s="8"/>
    </row>
    <row r="21" spans="1:9">
      <c r="A21" s="11">
        <v>18</v>
      </c>
      <c r="B21" s="12">
        <v>3.3959552564493914E-2</v>
      </c>
      <c r="C21" s="8"/>
      <c r="D21" s="15">
        <v>18</v>
      </c>
      <c r="E21" s="16">
        <v>6.4184852374839535E-2</v>
      </c>
      <c r="F21" s="8"/>
      <c r="G21" s="19">
        <v>18</v>
      </c>
      <c r="H21" s="20">
        <v>5.5000000000000007E-2</v>
      </c>
      <c r="I21" s="8"/>
    </row>
    <row r="22" spans="1:9">
      <c r="A22" s="11">
        <v>19</v>
      </c>
      <c r="B22" s="12">
        <v>3.1981902181630398E-2</v>
      </c>
      <c r="C22" s="8"/>
      <c r="D22" s="15">
        <v>19</v>
      </c>
      <c r="E22" s="16">
        <v>6.293266205160479E-2</v>
      </c>
      <c r="F22" s="8"/>
      <c r="G22" s="19">
        <v>19</v>
      </c>
      <c r="H22" s="20">
        <v>5.2500000000000005E-2</v>
      </c>
      <c r="I22" s="8"/>
    </row>
    <row r="23" spans="1:9">
      <c r="A23" s="11">
        <v>20</v>
      </c>
      <c r="B23" s="12">
        <v>3.0119421191220214E-2</v>
      </c>
      <c r="C23" s="8"/>
      <c r="D23" s="15">
        <v>20</v>
      </c>
      <c r="E23" s="16">
        <v>6.1728395061728392E-2</v>
      </c>
      <c r="F23" s="8"/>
      <c r="G23" s="19">
        <v>20</v>
      </c>
      <c r="H23" s="20">
        <v>0.05</v>
      </c>
      <c r="I23" s="8"/>
    </row>
    <row r="24" spans="1:9">
      <c r="A24" s="11">
        <v>21</v>
      </c>
      <c r="B24" s="12">
        <v>2.8365402649977042E-2</v>
      </c>
      <c r="C24" s="8"/>
      <c r="D24" s="15">
        <v>21</v>
      </c>
      <c r="E24" s="16">
        <v>6.0569351907934589E-2</v>
      </c>
      <c r="F24" s="8"/>
      <c r="G24" s="19">
        <v>21</v>
      </c>
      <c r="H24" s="20">
        <v>4.7500000000000007E-2</v>
      </c>
      <c r="I24" s="8"/>
    </row>
    <row r="25" spans="1:9">
      <c r="A25" s="11">
        <v>22</v>
      </c>
      <c r="B25" s="12">
        <v>2.6713530196585039E-2</v>
      </c>
      <c r="C25" s="8"/>
      <c r="D25" s="15">
        <v>22</v>
      </c>
      <c r="E25" s="16">
        <v>5.9453032104637343E-2</v>
      </c>
      <c r="F25" s="8"/>
      <c r="G25" s="19">
        <v>22</v>
      </c>
      <c r="H25" s="20">
        <v>4.5000000000000005E-2</v>
      </c>
      <c r="I25" s="8"/>
    </row>
    <row r="26" spans="1:9">
      <c r="A26" s="11">
        <v>23</v>
      </c>
      <c r="B26" s="12">
        <v>2.5157855305975654E-2</v>
      </c>
      <c r="C26" s="8"/>
      <c r="D26" s="15">
        <v>23</v>
      </c>
      <c r="E26" s="16">
        <v>5.837711617046118E-2</v>
      </c>
      <c r="F26" s="8"/>
      <c r="G26" s="19">
        <v>23</v>
      </c>
      <c r="H26" s="20">
        <v>4.2500000000000003E-2</v>
      </c>
      <c r="I26" s="8"/>
    </row>
    <row r="27" spans="1:9">
      <c r="A27" s="11">
        <v>24</v>
      </c>
      <c r="B27" s="12">
        <v>2.3692775868212178E-2</v>
      </c>
      <c r="C27" s="8"/>
      <c r="D27" s="15">
        <v>24</v>
      </c>
      <c r="E27" s="16">
        <v>5.7339449541284407E-2</v>
      </c>
      <c r="F27" s="8"/>
      <c r="G27" s="19">
        <v>24</v>
      </c>
      <c r="H27" s="20">
        <v>4.0000000000000008E-2</v>
      </c>
      <c r="I27" s="8"/>
    </row>
    <row r="28" spans="1:9">
      <c r="A28" s="11">
        <v>25</v>
      </c>
      <c r="B28" s="12">
        <v>2.2313016014842982E-2</v>
      </c>
      <c r="C28" s="8"/>
      <c r="D28" s="15">
        <v>25</v>
      </c>
      <c r="E28" s="16">
        <v>5.6338028169014093E-2</v>
      </c>
      <c r="F28" s="8"/>
      <c r="G28" s="19">
        <v>25</v>
      </c>
      <c r="H28" s="20">
        <v>3.7500000000000006E-2</v>
      </c>
      <c r="I28" s="8"/>
    </row>
    <row r="29" spans="1:9">
      <c r="A29" s="8"/>
      <c r="B29" s="8"/>
      <c r="C29" s="8"/>
      <c r="D29" s="8"/>
      <c r="E29" s="8"/>
      <c r="F29" s="8"/>
      <c r="G29" s="8"/>
      <c r="H29" s="8"/>
      <c r="I29" s="8"/>
    </row>
  </sheetData>
  <mergeCells count="9">
    <mergeCell ref="Y1:AA1"/>
    <mergeCell ref="AD1:AF1"/>
    <mergeCell ref="T1:V1"/>
    <mergeCell ref="A1:B1"/>
    <mergeCell ref="D1:E1"/>
    <mergeCell ref="G1:H1"/>
    <mergeCell ref="J1:K1"/>
    <mergeCell ref="M1:N1"/>
    <mergeCell ref="P1:Q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UniRoma1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Vecchio</dc:creator>
  <cp:lastModifiedBy>Stefano Vecchio</cp:lastModifiedBy>
  <dcterms:created xsi:type="dcterms:W3CDTF">2014-04-02T08:58:25Z</dcterms:created>
  <dcterms:modified xsi:type="dcterms:W3CDTF">2014-04-03T07:10:48Z</dcterms:modified>
</cp:coreProperties>
</file>